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R12\Partages\STL\GESTION DU PATRIMOINE\CELLULE PROJET\ROU_CNP\03_Programme\02_Support\Surfaces\"/>
    </mc:Choice>
  </mc:AlternateContent>
  <xr:revisionPtr revIDLastSave="0" documentId="13_ncr:1_{2AB53CF5-BDE6-4A7E-BEA5-4B3401E0EA6B}" xr6:coauthVersionLast="36" xr6:coauthVersionMax="36" xr10:uidLastSave="{00000000-0000-0000-0000-000000000000}"/>
  <bookViews>
    <workbookView xWindow="0" yWindow="0" windowWidth="28800" windowHeight="14025" activeTab="1" xr2:uid="{35F6DE7A-8DF9-4DD9-AC7E-136497E7144A}"/>
  </bookViews>
  <sheets>
    <sheet name="Effectif" sheetId="12" r:id="rId1"/>
    <sheet name="Surface" sheetId="1" r:id="rId2"/>
  </sheets>
  <definedNames>
    <definedName name="_xlnm._FilterDatabase" localSheetId="1" hidden="1">Surface!$A$1:$J$208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8" i="1" l="1"/>
  <c r="G64" i="1" l="1"/>
  <c r="G72" i="1" l="1"/>
  <c r="G158" i="1" l="1"/>
  <c r="G92" i="1" l="1"/>
  <c r="G110" i="1" l="1"/>
  <c r="G109" i="1" s="1"/>
  <c r="H111" i="1"/>
  <c r="G104" i="1" l="1"/>
  <c r="H83" i="1"/>
  <c r="G76" i="1" l="1"/>
  <c r="H195" i="1" l="1"/>
  <c r="G200" i="1"/>
  <c r="H179" i="1"/>
  <c r="G184" i="1"/>
  <c r="G183" i="1"/>
  <c r="G182" i="1"/>
  <c r="G181" i="1"/>
  <c r="G180" i="1"/>
  <c r="H163" i="1"/>
  <c r="G168" i="1"/>
  <c r="G152" i="1"/>
  <c r="H144" i="1"/>
  <c r="H143" i="1" s="1"/>
  <c r="G123" i="1"/>
  <c r="H115" i="1"/>
  <c r="H114" i="1" s="1"/>
  <c r="G179" i="1" l="1"/>
  <c r="H96" i="1" l="1"/>
  <c r="G101" i="1"/>
  <c r="H77" i="1"/>
  <c r="G73" i="1"/>
  <c r="H49" i="1" l="1"/>
  <c r="H9" i="1"/>
  <c r="H112" i="1" l="1"/>
  <c r="H109" i="1" s="1"/>
  <c r="G107" i="1" l="1"/>
  <c r="G106" i="1" s="1"/>
  <c r="H79" i="1" l="1"/>
  <c r="H94" i="1"/>
  <c r="H95" i="1"/>
  <c r="H50" i="1" l="1"/>
  <c r="G21" i="1"/>
  <c r="H127" i="1" l="1"/>
  <c r="H193" i="1"/>
  <c r="H192" i="1"/>
  <c r="G191" i="1"/>
  <c r="G190" i="1"/>
  <c r="G189" i="1"/>
  <c r="G187" i="1"/>
  <c r="G186" i="1"/>
  <c r="H185" i="1"/>
  <c r="H156" i="1"/>
  <c r="H188" i="1" l="1"/>
  <c r="H178" i="1" s="1"/>
  <c r="G185" i="1"/>
  <c r="G188" i="1"/>
  <c r="G178" i="1" l="1"/>
  <c r="H201" i="1" l="1"/>
  <c r="H169" i="1"/>
  <c r="H131" i="1"/>
  <c r="H142" i="1" l="1"/>
  <c r="G41" i="1"/>
  <c r="G53" i="1"/>
  <c r="G52" i="1"/>
  <c r="G82" i="1" l="1"/>
  <c r="G7" i="1" l="1"/>
  <c r="G8" i="1"/>
  <c r="G5" i="1"/>
  <c r="G6" i="1"/>
  <c r="H3" i="1"/>
  <c r="H4" i="1"/>
  <c r="G103" i="1"/>
  <c r="G102" i="1" s="1"/>
  <c r="H48" i="1"/>
  <c r="H35" i="1" s="1"/>
  <c r="H102" i="1"/>
  <c r="H208" i="1" s="1"/>
  <c r="G2" i="1" l="1"/>
  <c r="H2" i="1"/>
  <c r="G90" i="1"/>
  <c r="H177" i="1" l="1"/>
  <c r="G175" i="1"/>
  <c r="G46" i="1" l="1"/>
  <c r="G39" i="1"/>
  <c r="G38" i="1"/>
  <c r="G139" i="1" l="1"/>
  <c r="G45" i="1" l="1"/>
  <c r="G43" i="1"/>
  <c r="G36" i="1"/>
  <c r="G44" i="1"/>
  <c r="G81" i="1" l="1"/>
  <c r="G42" i="1"/>
  <c r="G57" i="1"/>
  <c r="G59" i="1"/>
  <c r="G17" i="1"/>
  <c r="G15" i="1"/>
  <c r="G14" i="1"/>
  <c r="G47" i="1"/>
  <c r="G145" i="1"/>
  <c r="G155" i="1"/>
  <c r="G116" i="1"/>
  <c r="G126" i="1"/>
  <c r="G40" i="1"/>
  <c r="G37" i="1"/>
  <c r="G35" i="1" s="1"/>
  <c r="G119" i="1" l="1"/>
  <c r="G67" i="1" l="1"/>
  <c r="G197" i="1" l="1"/>
  <c r="G196" i="1"/>
  <c r="H13" i="1"/>
  <c r="H93" i="1" l="1"/>
  <c r="H88" i="1" s="1"/>
  <c r="G161" i="1"/>
  <c r="G117" i="1"/>
  <c r="G98" i="1"/>
  <c r="G165" i="1" l="1"/>
  <c r="T13" i="12" l="1"/>
  <c r="U13" i="12" s="1"/>
  <c r="L13" i="12" s="1"/>
  <c r="T12" i="12"/>
  <c r="X12" i="12" s="1"/>
  <c r="O12" i="12" s="1"/>
  <c r="T11" i="12"/>
  <c r="U11" i="12" s="1"/>
  <c r="L11" i="12" s="1"/>
  <c r="H6" i="12"/>
  <c r="D6" i="12"/>
  <c r="C6" i="12"/>
  <c r="H5" i="12"/>
  <c r="D5" i="12"/>
  <c r="C5" i="12"/>
  <c r="H4" i="12"/>
  <c r="D4" i="12"/>
  <c r="C4" i="12"/>
  <c r="W12" i="12" l="1"/>
  <c r="V13" i="12"/>
  <c r="M13" i="12" s="1"/>
  <c r="W13" i="12"/>
  <c r="N13" i="12" s="1"/>
  <c r="K12" i="12"/>
  <c r="Y12" i="12"/>
  <c r="P12" i="12" s="1"/>
  <c r="Y13" i="12"/>
  <c r="P13" i="12" s="1"/>
  <c r="K13" i="12"/>
  <c r="U12" i="12"/>
  <c r="L12" i="12" s="1"/>
  <c r="V12" i="12"/>
  <c r="M12" i="12" s="1"/>
  <c r="E6" i="12"/>
  <c r="E5" i="12"/>
  <c r="V11" i="12"/>
  <c r="W11" i="12"/>
  <c r="N11" i="12" s="1"/>
  <c r="X11" i="12"/>
  <c r="O11" i="12" s="1"/>
  <c r="K11" i="12"/>
  <c r="Y11" i="12"/>
  <c r="P11" i="12" s="1"/>
  <c r="E4" i="12"/>
  <c r="N12" i="12"/>
  <c r="Z12" i="12"/>
  <c r="X13" i="12"/>
  <c r="Z13" i="12" s="1"/>
  <c r="R12" i="12" l="1"/>
  <c r="AB12" i="12"/>
  <c r="AB13" i="12"/>
  <c r="AA12" i="12"/>
  <c r="S12" i="12"/>
  <c r="M11" i="12"/>
  <c r="R11" i="12" s="1"/>
  <c r="AB11" i="12"/>
  <c r="Z11" i="12"/>
  <c r="AA11" i="12"/>
  <c r="Q12" i="12"/>
  <c r="O13" i="12"/>
  <c r="AA13" i="12"/>
  <c r="G30" i="1"/>
  <c r="S11" i="12" l="1"/>
  <c r="Q11" i="12"/>
  <c r="S13" i="12"/>
  <c r="R13" i="12"/>
  <c r="Q13" i="12"/>
  <c r="H78" i="1" l="1"/>
  <c r="G100" i="1"/>
  <c r="G129" i="1" l="1"/>
  <c r="G69" i="1"/>
  <c r="H63" i="1"/>
  <c r="G203" i="1"/>
  <c r="G205" i="1"/>
  <c r="G154" i="1"/>
  <c r="H12" i="1" l="1"/>
  <c r="H11" i="1" s="1"/>
  <c r="H141" i="1" l="1"/>
  <c r="G133" i="1"/>
  <c r="G140" i="1"/>
  <c r="G138" i="1" s="1"/>
  <c r="H207" i="1"/>
  <c r="G206" i="1"/>
  <c r="G204" i="1" s="1"/>
  <c r="G171" i="1"/>
  <c r="G26" i="1"/>
  <c r="G146" i="1"/>
  <c r="G151" i="1"/>
  <c r="G150" i="1"/>
  <c r="H204" i="1" l="1"/>
  <c r="H194" i="1" s="1"/>
  <c r="G34" i="1"/>
  <c r="G28" i="1"/>
  <c r="G51" i="1" l="1"/>
  <c r="G27" i="1"/>
  <c r="G33" i="1"/>
  <c r="H31" i="1"/>
  <c r="H25" i="1" s="1"/>
  <c r="G60" i="1"/>
  <c r="G16" i="1"/>
  <c r="G19" i="1"/>
  <c r="G58" i="1"/>
  <c r="G18" i="1"/>
  <c r="G32" i="1"/>
  <c r="G20" i="1"/>
  <c r="G23" i="1"/>
  <c r="G22" i="1"/>
  <c r="G24" i="1"/>
  <c r="G55" i="1"/>
  <c r="G56" i="1"/>
  <c r="G54" i="1"/>
  <c r="G29" i="1"/>
  <c r="G164" i="1"/>
  <c r="G170" i="1"/>
  <c r="G169" i="1" s="1"/>
  <c r="G148" i="1"/>
  <c r="G149" i="1"/>
  <c r="G174" i="1"/>
  <c r="H176" i="1"/>
  <c r="H138" i="1" s="1"/>
  <c r="G173" i="1"/>
  <c r="G157" i="1"/>
  <c r="G153" i="1"/>
  <c r="G159" i="1"/>
  <c r="G160" i="1"/>
  <c r="G166" i="1"/>
  <c r="G167" i="1"/>
  <c r="G147" i="1"/>
  <c r="G202" i="1"/>
  <c r="G201" i="1" s="1"/>
  <c r="G198" i="1"/>
  <c r="G199" i="1"/>
  <c r="G132" i="1"/>
  <c r="G131" i="1" s="1"/>
  <c r="G120" i="1"/>
  <c r="G136" i="1"/>
  <c r="H137" i="1"/>
  <c r="H134" i="1" s="1"/>
  <c r="G135" i="1"/>
  <c r="G128" i="1"/>
  <c r="G124" i="1"/>
  <c r="G125" i="1"/>
  <c r="G130" i="1"/>
  <c r="G121" i="1"/>
  <c r="G122" i="1"/>
  <c r="G118" i="1"/>
  <c r="G70" i="1"/>
  <c r="G84" i="1"/>
  <c r="G85" i="1"/>
  <c r="G97" i="1"/>
  <c r="G80" i="1"/>
  <c r="G79" i="1" s="1"/>
  <c r="G89" i="1"/>
  <c r="G68" i="1"/>
  <c r="G99" i="1"/>
  <c r="G71" i="1"/>
  <c r="G74" i="1"/>
  <c r="G75" i="1"/>
  <c r="G86" i="1"/>
  <c r="G87" i="1"/>
  <c r="G91" i="1"/>
  <c r="G66" i="1"/>
  <c r="G65" i="1"/>
  <c r="H62" i="1"/>
  <c r="H61" i="1" s="1"/>
  <c r="G143" i="1" l="1"/>
  <c r="G114" i="1"/>
  <c r="G163" i="1"/>
  <c r="G195" i="1"/>
  <c r="G194" i="1" s="1"/>
  <c r="G96" i="1"/>
  <c r="G88" i="1"/>
  <c r="G50" i="1"/>
  <c r="G25" i="1"/>
  <c r="G83" i="1"/>
  <c r="G127" i="1"/>
  <c r="G156" i="1"/>
  <c r="H113" i="1"/>
  <c r="G62" i="1"/>
  <c r="G11" i="1"/>
  <c r="H10" i="1"/>
  <c r="G134" i="1"/>
  <c r="G172" i="1"/>
  <c r="H172" i="1"/>
  <c r="H162" i="1" s="1"/>
  <c r="G61" i="1" l="1"/>
  <c r="G10" i="1"/>
  <c r="G113" i="1"/>
  <c r="G142" i="1"/>
  <c r="G162" i="1"/>
</calcChain>
</file>

<file path=xl/sharedStrings.xml><?xml version="1.0" encoding="utf-8"?>
<sst xmlns="http://schemas.openxmlformats.org/spreadsheetml/2006/main" count="1117" uniqueCount="313">
  <si>
    <t>SU unitaire</t>
  </si>
  <si>
    <t>Quantité</t>
  </si>
  <si>
    <t>Stockage</t>
  </si>
  <si>
    <t>Sanitaire</t>
  </si>
  <si>
    <t>Tertiaire</t>
  </si>
  <si>
    <t>Circulation</t>
  </si>
  <si>
    <t>Technique</t>
  </si>
  <si>
    <t>Courant fort</t>
  </si>
  <si>
    <t>Adoucisseur</t>
  </si>
  <si>
    <t>Nom du local</t>
  </si>
  <si>
    <t>Typologie de local</t>
  </si>
  <si>
    <t>Courant faible</t>
  </si>
  <si>
    <t>Soins</t>
  </si>
  <si>
    <t>Atelier</t>
  </si>
  <si>
    <t>Logistique</t>
  </si>
  <si>
    <t>Cuisine centrale</t>
  </si>
  <si>
    <t>Administration</t>
  </si>
  <si>
    <t>Hall de livraison</t>
  </si>
  <si>
    <t>Salle de réunion 5 places</t>
  </si>
  <si>
    <t>Reprographie</t>
  </si>
  <si>
    <t>Social</t>
  </si>
  <si>
    <t>Archives</t>
  </si>
  <si>
    <t>Hall d'accueil</t>
  </si>
  <si>
    <t>Mobilier tertiaire</t>
  </si>
  <si>
    <t>Salle polyvalente</t>
  </si>
  <si>
    <t>Conciergerie</t>
  </si>
  <si>
    <t>Serveurs</t>
  </si>
  <si>
    <t>Terrasse</t>
  </si>
  <si>
    <t>Matériel de recherche</t>
  </si>
  <si>
    <t>Toilette standard</t>
  </si>
  <si>
    <t>Toilette PMR</t>
  </si>
  <si>
    <t>Infirmerie des personnels</t>
  </si>
  <si>
    <t>Surface extérieure</t>
  </si>
  <si>
    <t>Surface intérieure</t>
  </si>
  <si>
    <t>Babouins</t>
  </si>
  <si>
    <t>Par colonie</t>
  </si>
  <si>
    <t>Total</t>
  </si>
  <si>
    <t>de 2 à 3 ans</t>
  </si>
  <si>
    <t>Parvis</t>
  </si>
  <si>
    <t>Nombre de mâles</t>
  </si>
  <si>
    <t>Taux de reproductivité</t>
  </si>
  <si>
    <t>Nombre de colonie</t>
  </si>
  <si>
    <t>Adultes</t>
  </si>
  <si>
    <t>Au global</t>
  </si>
  <si>
    <t>Macaques cynomolgus</t>
  </si>
  <si>
    <t>Macaques rhésus</t>
  </si>
  <si>
    <t>Espèce</t>
  </si>
  <si>
    <t>1 à 2 ans</t>
  </si>
  <si>
    <t>Objectif de production</t>
  </si>
  <si>
    <t>Nombre total d'adultes</t>
  </si>
  <si>
    <t>2 à 3 ans</t>
  </si>
  <si>
    <t>3 à 4 ans</t>
  </si>
  <si>
    <t>4 à 5 ans</t>
  </si>
  <si>
    <t>5 ans et plus</t>
  </si>
  <si>
    <t>Prévision de vente (cumul des années précédentes)</t>
  </si>
  <si>
    <t>0 à 1 an</t>
  </si>
  <si>
    <t>Petits</t>
  </si>
  <si>
    <t>de 3 à 4 ans</t>
  </si>
  <si>
    <t>de 4 à 5 ans</t>
  </si>
  <si>
    <t>Sous-total pré-sortie</t>
  </si>
  <si>
    <t>Nombre de femelles</t>
  </si>
  <si>
    <t>Sous-total post-sortie</t>
  </si>
  <si>
    <t>Année de la sortie de colonie**</t>
  </si>
  <si>
    <t>5 à 6 ans</t>
  </si>
  <si>
    <t>Bureau 4 postes temporaires</t>
  </si>
  <si>
    <t>Bureau 2 postes temporaires</t>
  </si>
  <si>
    <t>Aliments grand</t>
  </si>
  <si>
    <t>Aliments petit</t>
  </si>
  <si>
    <t>Cuisine des personnels</t>
  </si>
  <si>
    <t>Déchets courants petit</t>
  </si>
  <si>
    <t>Déchets courants grand</t>
  </si>
  <si>
    <t>Litière propre petit</t>
  </si>
  <si>
    <t>Litière propre moyen</t>
  </si>
  <si>
    <t>Litière propre grand</t>
  </si>
  <si>
    <t>Litière sale petit</t>
  </si>
  <si>
    <t>Litière sale moyen</t>
  </si>
  <si>
    <t>Litière sale grand</t>
  </si>
  <si>
    <t>Douche</t>
  </si>
  <si>
    <t>Atelier d'informatique</t>
  </si>
  <si>
    <t>Circulation horizontale tertiaire</t>
  </si>
  <si>
    <t>Sas d'accès tertiaire grand</t>
  </si>
  <si>
    <t>Sas d'accès tertiaire petit</t>
  </si>
  <si>
    <t>Matériel de zootechnie petit</t>
  </si>
  <si>
    <t>Matériel de zootechnie grand</t>
  </si>
  <si>
    <t>Buanderie</t>
  </si>
  <si>
    <t>Atelier de mécanique</t>
  </si>
  <si>
    <t>Groupe électrogène</t>
  </si>
  <si>
    <t>Poste de livraison</t>
  </si>
  <si>
    <t>Poste de garde</t>
  </si>
  <si>
    <t>HTA / BT</t>
  </si>
  <si>
    <t>Bureau des gardiens</t>
  </si>
  <si>
    <t>Code de la fiche</t>
  </si>
  <si>
    <t>Sas de toilette petit</t>
  </si>
  <si>
    <t>Déchets recyclables petit</t>
  </si>
  <si>
    <t>Aliments moyen</t>
  </si>
  <si>
    <t>Déchets recyclables grand</t>
  </si>
  <si>
    <t>CIR.19</t>
  </si>
  <si>
    <t>CIR.18</t>
  </si>
  <si>
    <t>SAN.03</t>
  </si>
  <si>
    <t>SAN.07</t>
  </si>
  <si>
    <t>ATE.08</t>
  </si>
  <si>
    <t>ATE.06</t>
  </si>
  <si>
    <t>ATE.04</t>
  </si>
  <si>
    <t>CIR.02</t>
  </si>
  <si>
    <t>CIR.09</t>
  </si>
  <si>
    <t>CIR.10</t>
  </si>
  <si>
    <t>SOC.03</t>
  </si>
  <si>
    <t>SAN.06</t>
  </si>
  <si>
    <t>SAN.04</t>
  </si>
  <si>
    <t>SAN.05</t>
  </si>
  <si>
    <t>SAN.02</t>
  </si>
  <si>
    <t>STO.02</t>
  </si>
  <si>
    <t>STO.05</t>
  </si>
  <si>
    <t>STO.25</t>
  </si>
  <si>
    <t>STO.24</t>
  </si>
  <si>
    <t>STO.22</t>
  </si>
  <si>
    <t>STO.21</t>
  </si>
  <si>
    <t>TER.03</t>
  </si>
  <si>
    <t>TER.01</t>
  </si>
  <si>
    <t>TEC.05</t>
  </si>
  <si>
    <t>TEC.03</t>
  </si>
  <si>
    <t>TEC.02</t>
  </si>
  <si>
    <t>SOC.02</t>
  </si>
  <si>
    <t>STO.04</t>
  </si>
  <si>
    <t>STO.01</t>
  </si>
  <si>
    <t>CIR.07</t>
  </si>
  <si>
    <t>CIR.08</t>
  </si>
  <si>
    <t>CIR.06</t>
  </si>
  <si>
    <t>CIR.04</t>
  </si>
  <si>
    <t>ATE.09</t>
  </si>
  <si>
    <t>ATE.05</t>
  </si>
  <si>
    <t>ATE.03</t>
  </si>
  <si>
    <t>ATE.01</t>
  </si>
  <si>
    <t>STO.26</t>
  </si>
  <si>
    <t>STO.23</t>
  </si>
  <si>
    <t>STO.19</t>
  </si>
  <si>
    <t>STO.16</t>
  </si>
  <si>
    <t>STO.14</t>
  </si>
  <si>
    <t>STO.11</t>
  </si>
  <si>
    <t>TER.04</t>
  </si>
  <si>
    <t>TEC.04</t>
  </si>
  <si>
    <t>TEC.01</t>
  </si>
  <si>
    <t>TEC.06</t>
  </si>
  <si>
    <t>CIR.13</t>
  </si>
  <si>
    <t>CIR.01</t>
  </si>
  <si>
    <t>ATE.07</t>
  </si>
  <si>
    <t>SOS.04</t>
  </si>
  <si>
    <t>SOS.05</t>
  </si>
  <si>
    <t>STO.07</t>
  </si>
  <si>
    <t>CIR.03</t>
  </si>
  <si>
    <t>CIR.14</t>
  </si>
  <si>
    <t>STO.15</t>
  </si>
  <si>
    <t>STO.13</t>
  </si>
  <si>
    <t>STO.18</t>
  </si>
  <si>
    <t>TER.02</t>
  </si>
  <si>
    <t>STO.03</t>
  </si>
  <si>
    <t>STO.17</t>
  </si>
  <si>
    <t>Convivialité</t>
  </si>
  <si>
    <t>Communs</t>
  </si>
  <si>
    <t>Vestiaire</t>
  </si>
  <si>
    <t>Cuisine</t>
  </si>
  <si>
    <t>Déchets</t>
  </si>
  <si>
    <t>Post-sevrage</t>
  </si>
  <si>
    <t>Reproduction</t>
  </si>
  <si>
    <t>STO.27</t>
  </si>
  <si>
    <t>Sas de toilette grand</t>
  </si>
  <si>
    <t>STO.28</t>
  </si>
  <si>
    <t>Salle de repos des gardiens</t>
  </si>
  <si>
    <t>Salle de repos des personnels</t>
  </si>
  <si>
    <t>Produits chimiques</t>
  </si>
  <si>
    <t>Circulation horizontale logistique</t>
  </si>
  <si>
    <t>Soins et services</t>
  </si>
  <si>
    <t>Sas de douche femmes</t>
  </si>
  <si>
    <t>Sas de douche hommes</t>
  </si>
  <si>
    <t>Macaque rhésus</t>
  </si>
  <si>
    <t>Bâtiment</t>
  </si>
  <si>
    <t>Zone fonctionnelle</t>
  </si>
  <si>
    <t>Maintenance</t>
  </si>
  <si>
    <t xml:space="preserve"> Logistique</t>
  </si>
  <si>
    <t>CIR.20</t>
  </si>
  <si>
    <t>CIR.22</t>
  </si>
  <si>
    <t>STO.29</t>
  </si>
  <si>
    <t>STO.30</t>
  </si>
  <si>
    <t>STO.31</t>
  </si>
  <si>
    <t>STO.32</t>
  </si>
  <si>
    <t>STO.33</t>
  </si>
  <si>
    <t>STO.34</t>
  </si>
  <si>
    <t>STO.35</t>
  </si>
  <si>
    <t>STO.37</t>
  </si>
  <si>
    <t>STO.38</t>
  </si>
  <si>
    <t>STO.39</t>
  </si>
  <si>
    <t>SOS.06</t>
  </si>
  <si>
    <t>SOC.04</t>
  </si>
  <si>
    <t>SAN.08</t>
  </si>
  <si>
    <t>SAN.09</t>
  </si>
  <si>
    <t>SAN.10</t>
  </si>
  <si>
    <t>Matériel de ménage grand</t>
  </si>
  <si>
    <t>Matériel de ménage petit</t>
  </si>
  <si>
    <t>Sas de toilette moyen</t>
  </si>
  <si>
    <t>Magasin</t>
  </si>
  <si>
    <t>Déchets à risques grand</t>
  </si>
  <si>
    <t>Déchets courants moyen</t>
  </si>
  <si>
    <t>CVC</t>
  </si>
  <si>
    <t>Outillage de maintenance intérieur</t>
  </si>
  <si>
    <t>Fournitures de maintenance intérieur</t>
  </si>
  <si>
    <t>Outillage de maintenance extérieur</t>
  </si>
  <si>
    <t>Fournitures de maintenance extérieur</t>
  </si>
  <si>
    <t>Production de chaleur et de froid</t>
  </si>
  <si>
    <t>Station d'épuration</t>
  </si>
  <si>
    <t>Parking de service petit</t>
  </si>
  <si>
    <t>Aire de livraison interne secondaire</t>
  </si>
  <si>
    <t>Bureau 2 postes fixes</t>
  </si>
  <si>
    <t>Bureau 4 postes fixes</t>
  </si>
  <si>
    <t>Aire de livraison interne principale</t>
  </si>
  <si>
    <t>Sas d'accès logistique petit</t>
  </si>
  <si>
    <t>Parking principal</t>
  </si>
  <si>
    <t>Vestiaire femmes</t>
  </si>
  <si>
    <t>Vestiaire hommes</t>
  </si>
  <si>
    <t>Parking de service grand</t>
  </si>
  <si>
    <t>Plateforme de maintenance</t>
  </si>
  <si>
    <t>Normative</t>
  </si>
  <si>
    <t>Informative</t>
  </si>
  <si>
    <t>Catégorie de surface</t>
  </si>
  <si>
    <t>CIR.11</t>
  </si>
  <si>
    <t>CIR.12</t>
  </si>
  <si>
    <t>CIR.15</t>
  </si>
  <si>
    <t>Sas d'accès logistique grand</t>
  </si>
  <si>
    <t>CIR.21</t>
  </si>
  <si>
    <t>CIR.23</t>
  </si>
  <si>
    <t>Standard</t>
  </si>
  <si>
    <t>SAN.11</t>
  </si>
  <si>
    <t>SOC.01</t>
  </si>
  <si>
    <t>STO.06</t>
  </si>
  <si>
    <t>STO.41</t>
  </si>
  <si>
    <t>TEC.07</t>
  </si>
  <si>
    <t>TER.05</t>
  </si>
  <si>
    <t>TER.06</t>
  </si>
  <si>
    <t>TEC.08</t>
  </si>
  <si>
    <t>Infirmerie de proximité petite</t>
  </si>
  <si>
    <t>Infirmerie de proximité grande</t>
  </si>
  <si>
    <t>PAC</t>
  </si>
  <si>
    <t>Champ de sondes</t>
  </si>
  <si>
    <t>Dégrilleur</t>
  </si>
  <si>
    <t>Traitement des eaux domestiques</t>
  </si>
  <si>
    <t>TEC.09</t>
  </si>
  <si>
    <t>TEC.10</t>
  </si>
  <si>
    <t>TEC.11</t>
  </si>
  <si>
    <t>TEC.12</t>
  </si>
  <si>
    <t>TEC.13</t>
  </si>
  <si>
    <t>CIR.25</t>
  </si>
  <si>
    <t>Circulation horizontale hébergement</t>
  </si>
  <si>
    <t>Pré-loge de reproduction macaques rhésus</t>
  </si>
  <si>
    <t>Pré-loge de post-sevrage macaques rhésus</t>
  </si>
  <si>
    <t>Pré-loge de reproduction macaques cynomolgus</t>
  </si>
  <si>
    <t>Pré-loge de post-sevrage macaques cynomolgus</t>
  </si>
  <si>
    <t>Loge de reproduction macaques rhésus</t>
  </si>
  <si>
    <t>Loge de post-sevrage macaques cynomolgus</t>
  </si>
  <si>
    <t>Aire d'accès au site</t>
  </si>
  <si>
    <t>Atelier de menuiserie</t>
  </si>
  <si>
    <t>Lave-chaussures</t>
  </si>
  <si>
    <t>Annexe de l'atelier d'informatique</t>
  </si>
  <si>
    <t>Annexe de la cuisine centrale</t>
  </si>
  <si>
    <t>Loge d'isolement macaques rhésus</t>
  </si>
  <si>
    <t>Volière de post-sevrage macaques rhésus</t>
  </si>
  <si>
    <t>Volière de reproduction macaques rhésus</t>
  </si>
  <si>
    <t>Hébergement</t>
  </si>
  <si>
    <t>ATE.11</t>
  </si>
  <si>
    <t>ATE.12</t>
  </si>
  <si>
    <t>Sas d'accès hébergement grand</t>
  </si>
  <si>
    <t>Sas d'accès hébergement petit</t>
  </si>
  <si>
    <t>Voie d'accès au site</t>
  </si>
  <si>
    <t>Loge de post-sevrage macaques rhésus</t>
  </si>
  <si>
    <t>HEB.02</t>
  </si>
  <si>
    <t>HEB.03</t>
  </si>
  <si>
    <t>Loge de reproduction macaques cynomolgus grande</t>
  </si>
  <si>
    <t>Loge de reproduction macaques cynomolgus petite</t>
  </si>
  <si>
    <t>HEB.05</t>
  </si>
  <si>
    <t>HEB.06</t>
  </si>
  <si>
    <t>HEB.07</t>
  </si>
  <si>
    <t>HEB.09</t>
  </si>
  <si>
    <t>Loge d'isolement macaques cynomolgus</t>
  </si>
  <si>
    <t>HEB.10</t>
  </si>
  <si>
    <t>HEB.14</t>
  </si>
  <si>
    <t>HEB.15</t>
  </si>
  <si>
    <t>HEB.17</t>
  </si>
  <si>
    <t>HEB.18</t>
  </si>
  <si>
    <t>HEB.20</t>
  </si>
  <si>
    <t>HEB.21</t>
  </si>
  <si>
    <t>Volière de post-sevrage macaques cynomolgus</t>
  </si>
  <si>
    <t>HEB.23</t>
  </si>
  <si>
    <t>HEB.24</t>
  </si>
  <si>
    <t>Volière de reproduction macaques cynomolgus grande</t>
  </si>
  <si>
    <t>Volière de reproduction macaques cynomolgus petite</t>
  </si>
  <si>
    <t>HEB.25</t>
  </si>
  <si>
    <t>TGBT</t>
  </si>
  <si>
    <t>Chambre froide grande</t>
  </si>
  <si>
    <t>Chambre froide petite</t>
  </si>
  <si>
    <t>Linge propre femmes</t>
  </si>
  <si>
    <t>Linge propre hommes</t>
  </si>
  <si>
    <t>Linge sale femmes</t>
  </si>
  <si>
    <t>Linge sale hommes</t>
  </si>
  <si>
    <t>Traitement des eaux non-domestiques</t>
  </si>
  <si>
    <t>Macaques cynomolgus 0</t>
  </si>
  <si>
    <t>Macaques cynomolgus 1</t>
  </si>
  <si>
    <t>Macaques cynomolgus 2</t>
  </si>
  <si>
    <t>Macaques cynomolgus 3</t>
  </si>
  <si>
    <t>Macaques cynomolgus 5</t>
  </si>
  <si>
    <t>Compresseur</t>
  </si>
  <si>
    <t>TEC.14</t>
  </si>
  <si>
    <t xml:space="preserve">* Les macaques et babouins sont sevrés à 12 mois mais ils ne sont sortis de leur groupe familial (et séparés par sexe) qu'entre 2 et 3 ans. </t>
  </si>
  <si>
    <t>Hall de transfert</t>
  </si>
  <si>
    <t>Aire de livraison externe</t>
  </si>
  <si>
    <t>ATE.02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</si>
</sst>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&quot; m²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6C9E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D94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3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0" xfId="0" applyFont="1"/>
    <xf numFmtId="1" fontId="3" fillId="0" borderId="1" xfId="0" applyNumberFormat="1" applyFont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" fontId="3" fillId="0" borderId="0" xfId="0" applyNumberFormat="1" applyFont="1"/>
    <xf numFmtId="0" fontId="3" fillId="0" borderId="0" xfId="0" applyFont="1" applyAlignment="1">
      <alignment horizontal="center"/>
    </xf>
    <xf numFmtId="9" fontId="3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9" fontId="3" fillId="3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3" fontId="5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1" fillId="8" borderId="1" xfId="0" applyNumberFormat="1" applyFont="1" applyFill="1" applyBorder="1" applyAlignment="1">
      <alignment vertical="top" wrapText="1"/>
    </xf>
    <xf numFmtId="3" fontId="1" fillId="8" borderId="1" xfId="0" applyNumberFormat="1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5" fillId="9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3" fontId="5" fillId="8" borderId="1" xfId="0" applyNumberFormat="1" applyFont="1" applyFill="1" applyBorder="1" applyAlignment="1">
      <alignment vertical="top" wrapText="1"/>
    </xf>
    <xf numFmtId="3" fontId="6" fillId="8" borderId="1" xfId="0" applyNumberFormat="1" applyFont="1" applyFill="1" applyBorder="1" applyAlignment="1">
      <alignment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164" fontId="0" fillId="8" borderId="1" xfId="0" applyNumberFormat="1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164" fontId="1" fillId="6" borderId="1" xfId="0" applyNumberFormat="1" applyFont="1" applyFill="1" applyBorder="1" applyAlignment="1">
      <alignment vertical="top" wrapText="1"/>
    </xf>
    <xf numFmtId="164" fontId="0" fillId="6" borderId="1" xfId="0" applyNumberFormat="1" applyFont="1" applyFill="1" applyBorder="1" applyAlignment="1">
      <alignment vertical="top" wrapText="1"/>
    </xf>
    <xf numFmtId="3" fontId="1" fillId="6" borderId="1" xfId="0" applyNumberFormat="1" applyFont="1" applyFill="1" applyBorder="1" applyAlignment="1">
      <alignment vertical="top" wrapText="1"/>
    </xf>
    <xf numFmtId="3" fontId="6" fillId="6" borderId="1" xfId="0" applyNumberFormat="1" applyFont="1" applyFill="1" applyBorder="1" applyAlignment="1">
      <alignment vertical="top" wrapText="1"/>
    </xf>
    <xf numFmtId="0" fontId="1" fillId="6" borderId="1" xfId="0" applyFont="1" applyFill="1" applyBorder="1" applyAlignment="1">
      <alignment vertical="top" wrapText="1"/>
    </xf>
    <xf numFmtId="164" fontId="1" fillId="7" borderId="1" xfId="0" applyNumberFormat="1" applyFont="1" applyFill="1" applyBorder="1" applyAlignment="1">
      <alignment vertical="center" wrapText="1"/>
    </xf>
    <xf numFmtId="164" fontId="0" fillId="7" borderId="1" xfId="0" applyNumberFormat="1" applyFont="1" applyFill="1" applyBorder="1" applyAlignment="1">
      <alignment vertical="center" wrapText="1"/>
    </xf>
    <xf numFmtId="3" fontId="1" fillId="7" borderId="1" xfId="0" applyNumberFormat="1" applyFont="1" applyFill="1" applyBorder="1" applyAlignment="1">
      <alignment vertical="center" wrapText="1"/>
    </xf>
    <xf numFmtId="3" fontId="6" fillId="7" borderId="1" xfId="0" applyNumberFormat="1" applyFont="1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3" fontId="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164" fontId="0" fillId="4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vertical="center" wrapText="1"/>
    </xf>
    <xf numFmtId="3" fontId="6" fillId="5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1" fillId="10" borderId="1" xfId="0" applyFont="1" applyFill="1" applyBorder="1" applyAlignment="1">
      <alignment vertical="center" wrapText="1"/>
    </xf>
    <xf numFmtId="164" fontId="1" fillId="10" borderId="1" xfId="0" applyNumberFormat="1" applyFont="1" applyFill="1" applyBorder="1" applyAlignment="1">
      <alignment vertical="center" wrapText="1"/>
    </xf>
    <xf numFmtId="164" fontId="0" fillId="10" borderId="1" xfId="0" applyNumberFormat="1" applyFont="1" applyFill="1" applyBorder="1" applyAlignment="1">
      <alignment vertical="center" wrapText="1"/>
    </xf>
    <xf numFmtId="3" fontId="1" fillId="10" borderId="1" xfId="0" applyNumberFormat="1" applyFont="1" applyFill="1" applyBorder="1" applyAlignment="1">
      <alignment vertical="center" wrapText="1"/>
    </xf>
    <xf numFmtId="3" fontId="6" fillId="10" borderId="1" xfId="0" applyNumberFormat="1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3" fontId="0" fillId="10" borderId="1" xfId="0" applyNumberFormat="1" applyFont="1" applyFill="1" applyBorder="1" applyAlignment="1">
      <alignment vertical="center" wrapText="1"/>
    </xf>
    <xf numFmtId="1" fontId="6" fillId="4" borderId="1" xfId="0" applyNumberFormat="1" applyFont="1" applyFill="1" applyBorder="1" applyAlignment="1">
      <alignment vertical="center" wrapText="1"/>
    </xf>
    <xf numFmtId="0" fontId="1" fillId="11" borderId="1" xfId="0" applyFont="1" applyFill="1" applyBorder="1" applyAlignment="1">
      <alignment vertical="center" wrapText="1"/>
    </xf>
    <xf numFmtId="164" fontId="0" fillId="11" borderId="1" xfId="0" applyNumberFormat="1" applyFont="1" applyFill="1" applyBorder="1" applyAlignment="1">
      <alignment vertical="center" wrapText="1"/>
    </xf>
    <xf numFmtId="3" fontId="1" fillId="11" borderId="1" xfId="0" applyNumberFormat="1" applyFont="1" applyFill="1" applyBorder="1" applyAlignment="1">
      <alignment vertical="center" wrapText="1"/>
    </xf>
    <xf numFmtId="3" fontId="6" fillId="11" borderId="1" xfId="0" applyNumberFormat="1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left" vertical="top" wrapText="1"/>
    </xf>
    <xf numFmtId="164" fontId="1" fillId="11" borderId="1" xfId="0" applyNumberFormat="1" applyFont="1" applyFill="1" applyBorder="1" applyAlignment="1">
      <alignment vertical="center" wrapText="1"/>
    </xf>
    <xf numFmtId="0" fontId="5" fillId="10" borderId="1" xfId="0" applyFont="1" applyFill="1" applyBorder="1" applyAlignment="1">
      <alignment vertical="center" wrapText="1"/>
    </xf>
    <xf numFmtId="0" fontId="5" fillId="11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top" wrapText="1"/>
    </xf>
    <xf numFmtId="0" fontId="0" fillId="0" borderId="0" xfId="0" applyAlignment="1">
      <alignment horizontal="right" wrapText="1"/>
    </xf>
    <xf numFmtId="0" fontId="1" fillId="6" borderId="1" xfId="0" applyFont="1" applyFill="1" applyBorder="1" applyAlignment="1">
      <alignment horizontal="right" vertical="top" wrapText="1"/>
    </xf>
    <xf numFmtId="0" fontId="1" fillId="8" borderId="1" xfId="0" applyFont="1" applyFill="1" applyBorder="1" applyAlignment="1">
      <alignment horizontal="right" vertical="top" wrapText="1"/>
    </xf>
    <xf numFmtId="0" fontId="1" fillId="7" borderId="1" xfId="0" applyFont="1" applyFill="1" applyBorder="1" applyAlignment="1">
      <alignment horizontal="right" vertical="center" wrapText="1"/>
    </xf>
    <xf numFmtId="0" fontId="1" fillId="11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10" borderId="1" xfId="0" applyFont="1" applyFill="1" applyBorder="1" applyAlignment="1">
      <alignment horizontal="right" vertical="center" wrapText="1"/>
    </xf>
    <xf numFmtId="164" fontId="5" fillId="10" borderId="1" xfId="0" applyNumberFormat="1" applyFont="1" applyFill="1" applyBorder="1" applyAlignment="1">
      <alignment vertical="center" wrapText="1"/>
    </xf>
    <xf numFmtId="164" fontId="6" fillId="10" borderId="1" xfId="0" applyNumberFormat="1" applyFont="1" applyFill="1" applyBorder="1" applyAlignment="1">
      <alignment vertical="center" wrapText="1"/>
    </xf>
    <xf numFmtId="3" fontId="5" fillId="10" borderId="1" xfId="0" applyNumberFormat="1" applyFont="1" applyFill="1" applyBorder="1" applyAlignment="1">
      <alignment vertical="center" wrapText="1"/>
    </xf>
    <xf numFmtId="164" fontId="5" fillId="4" borderId="1" xfId="0" applyNumberFormat="1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3" fontId="5" fillId="4" borderId="1" xfId="0" applyNumberFormat="1" applyFont="1" applyFill="1" applyBorder="1" applyAlignment="1">
      <alignment vertical="center" wrapText="1"/>
    </xf>
    <xf numFmtId="0" fontId="1" fillId="12" borderId="1" xfId="0" applyFont="1" applyFill="1" applyBorder="1" applyAlignment="1">
      <alignment vertical="top" wrapText="1"/>
    </xf>
    <xf numFmtId="0" fontId="0" fillId="12" borderId="1" xfId="0" applyFont="1" applyFill="1" applyBorder="1" applyAlignment="1">
      <alignment vertical="top" wrapText="1"/>
    </xf>
    <xf numFmtId="3" fontId="1" fillId="12" borderId="1" xfId="0" applyNumberFormat="1" applyFont="1" applyFill="1" applyBorder="1" applyAlignment="1">
      <alignment vertical="top" wrapText="1"/>
    </xf>
    <xf numFmtId="3" fontId="6" fillId="12" borderId="1" xfId="0" applyNumberFormat="1" applyFont="1" applyFill="1" applyBorder="1" applyAlignment="1">
      <alignment vertical="top" wrapText="1"/>
    </xf>
    <xf numFmtId="0" fontId="1" fillId="12" borderId="1" xfId="0" applyFont="1" applyFill="1" applyBorder="1" applyAlignment="1">
      <alignment horizontal="right" vertical="top" wrapText="1"/>
    </xf>
    <xf numFmtId="0" fontId="0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vertical="center" wrapText="1"/>
    </xf>
    <xf numFmtId="3" fontId="1" fillId="13" borderId="1" xfId="0" applyNumberFormat="1" applyFont="1" applyFill="1" applyBorder="1" applyAlignment="1">
      <alignment vertical="center" wrapText="1"/>
    </xf>
    <xf numFmtId="3" fontId="6" fillId="13" borderId="1" xfId="0" applyNumberFormat="1" applyFont="1" applyFill="1" applyBorder="1" applyAlignment="1">
      <alignment vertical="center" wrapText="1"/>
    </xf>
    <xf numFmtId="0" fontId="0" fillId="13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9443"/>
      <color rgb="FFC19F3F"/>
      <color rgb="FFFF99FF"/>
      <color rgb="FFFFDE75"/>
      <color rgb="FFCDFFCD"/>
      <color rgb="FFB7FFB7"/>
      <color rgb="FF66FF66"/>
      <color rgb="FFFFD5FF"/>
      <color rgb="FFFFC1FF"/>
      <color rgb="FFB4D7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BDCC1-5165-47E3-A895-8FE93DDF368C}">
  <dimension ref="A1:BT16"/>
  <sheetViews>
    <sheetView zoomScale="70" zoomScaleNormal="70" workbookViewId="0">
      <selection activeCell="H4" sqref="H4:H6"/>
    </sheetView>
  </sheetViews>
  <sheetFormatPr baseColWidth="10" defaultColWidth="11.42578125" defaultRowHeight="12.75" x14ac:dyDescent="0.2"/>
  <cols>
    <col min="1" max="1" width="30.5703125" style="6" customWidth="1"/>
    <col min="2" max="36" width="15.5703125" style="6" customWidth="1"/>
    <col min="37" max="37" width="15.7109375" style="6" customWidth="1"/>
    <col min="38" max="66" width="15.5703125" style="6" customWidth="1"/>
    <col min="67" max="72" width="15.7109375" style="6" customWidth="1"/>
    <col min="73" max="16384" width="11.42578125" style="6"/>
  </cols>
  <sheetData>
    <row r="1" spans="1:72" s="18" customFormat="1" ht="15" customHeight="1" x14ac:dyDescent="0.2">
      <c r="A1" s="122" t="s">
        <v>42</v>
      </c>
      <c r="B1" s="123"/>
      <c r="C1" s="124"/>
      <c r="D1" s="122"/>
      <c r="E1" s="122"/>
      <c r="F1" s="122"/>
      <c r="G1" s="122"/>
      <c r="H1" s="122"/>
      <c r="I1" s="14"/>
      <c r="J1" s="14"/>
      <c r="K1" s="14"/>
      <c r="L1" s="14"/>
      <c r="M1" s="14"/>
      <c r="N1" s="14"/>
    </row>
    <row r="2" spans="1:72" s="18" customFormat="1" ht="15" customHeight="1" x14ac:dyDescent="0.2">
      <c r="A2" s="136" t="s">
        <v>46</v>
      </c>
      <c r="B2" s="136" t="s">
        <v>41</v>
      </c>
      <c r="C2" s="125" t="s">
        <v>43</v>
      </c>
      <c r="D2" s="125"/>
      <c r="E2" s="125"/>
      <c r="F2" s="125" t="s">
        <v>35</v>
      </c>
      <c r="G2" s="125"/>
      <c r="H2" s="125"/>
      <c r="I2" s="14"/>
      <c r="J2" s="14"/>
      <c r="K2" s="14"/>
      <c r="L2" s="14"/>
      <c r="M2" s="14"/>
      <c r="N2" s="14"/>
    </row>
    <row r="3" spans="1:72" s="19" customFormat="1" ht="15" customHeight="1" x14ac:dyDescent="0.25">
      <c r="A3" s="136"/>
      <c r="B3" s="136"/>
      <c r="C3" s="126" t="s">
        <v>39</v>
      </c>
      <c r="D3" s="126" t="s">
        <v>60</v>
      </c>
      <c r="E3" s="126" t="s">
        <v>49</v>
      </c>
      <c r="F3" s="126" t="s">
        <v>39</v>
      </c>
      <c r="G3" s="126" t="s">
        <v>60</v>
      </c>
      <c r="H3" s="126" t="s">
        <v>49</v>
      </c>
      <c r="I3" s="14"/>
      <c r="J3" s="14"/>
      <c r="K3" s="14"/>
      <c r="L3" s="14"/>
      <c r="M3" s="14"/>
      <c r="N3" s="14"/>
    </row>
    <row r="4" spans="1:72" ht="15" customHeight="1" x14ac:dyDescent="0.2">
      <c r="A4" s="127" t="s">
        <v>44</v>
      </c>
      <c r="B4" s="128">
        <v>48</v>
      </c>
      <c r="C4" s="7">
        <f t="shared" ref="C4:D6" si="0">$B4*F4</f>
        <v>96</v>
      </c>
      <c r="D4" s="7">
        <f t="shared" si="0"/>
        <v>672</v>
      </c>
      <c r="E4" s="7">
        <f>C4+D4</f>
        <v>768</v>
      </c>
      <c r="F4" s="5">
        <v>2</v>
      </c>
      <c r="G4" s="5">
        <v>14</v>
      </c>
      <c r="H4" s="129">
        <f>G4+F4</f>
        <v>16</v>
      </c>
      <c r="I4" s="14"/>
      <c r="J4" s="14"/>
      <c r="K4" s="14"/>
      <c r="L4" s="14"/>
      <c r="M4" s="14"/>
      <c r="N4" s="14"/>
      <c r="Q4" s="19"/>
      <c r="R4" s="19"/>
    </row>
    <row r="5" spans="1:72" ht="15" customHeight="1" x14ac:dyDescent="0.2">
      <c r="A5" s="127" t="s">
        <v>45</v>
      </c>
      <c r="B5" s="128">
        <v>8</v>
      </c>
      <c r="C5" s="7">
        <f t="shared" si="0"/>
        <v>8</v>
      </c>
      <c r="D5" s="7">
        <f t="shared" si="0"/>
        <v>64</v>
      </c>
      <c r="E5" s="7">
        <f>C5+D5</f>
        <v>72</v>
      </c>
      <c r="F5" s="5">
        <v>1</v>
      </c>
      <c r="G5" s="5">
        <v>8</v>
      </c>
      <c r="H5" s="129">
        <f>G5+F5</f>
        <v>9</v>
      </c>
      <c r="I5" s="14"/>
      <c r="J5" s="14"/>
      <c r="K5" s="14"/>
      <c r="L5" s="14"/>
      <c r="M5" s="14"/>
      <c r="N5" s="14"/>
      <c r="Q5" s="19"/>
      <c r="R5" s="19"/>
    </row>
    <row r="6" spans="1:72" ht="15" customHeight="1" x14ac:dyDescent="0.2">
      <c r="A6" s="127" t="s">
        <v>34</v>
      </c>
      <c r="B6" s="128">
        <v>8</v>
      </c>
      <c r="C6" s="7">
        <f t="shared" si="0"/>
        <v>8</v>
      </c>
      <c r="D6" s="7">
        <f t="shared" si="0"/>
        <v>40</v>
      </c>
      <c r="E6" s="7">
        <f>C6+D6</f>
        <v>48</v>
      </c>
      <c r="F6" s="5">
        <v>1</v>
      </c>
      <c r="G6" s="5">
        <v>5</v>
      </c>
      <c r="H6" s="129">
        <f t="shared" ref="H6" si="1">G6+F6</f>
        <v>6</v>
      </c>
      <c r="I6" s="14"/>
      <c r="J6" s="14"/>
      <c r="K6" s="14"/>
      <c r="L6" s="14"/>
      <c r="M6" s="14"/>
      <c r="N6" s="14"/>
    </row>
    <row r="7" spans="1:72" ht="15" customHeight="1" x14ac:dyDescent="0.2">
      <c r="A7" s="13"/>
      <c r="B7" s="10"/>
      <c r="C7" s="9"/>
      <c r="D7" s="9"/>
      <c r="E7" s="9"/>
      <c r="F7" s="10"/>
      <c r="G7" s="15"/>
      <c r="H7" s="11"/>
      <c r="I7" s="12"/>
      <c r="J7" s="12"/>
      <c r="K7" s="9"/>
      <c r="L7" s="12"/>
      <c r="M7" s="12"/>
      <c r="N7" s="10"/>
    </row>
    <row r="8" spans="1:72" ht="15" customHeight="1" x14ac:dyDescent="0.2">
      <c r="A8" s="122" t="s">
        <v>56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</row>
    <row r="9" spans="1:72" ht="15" customHeight="1" x14ac:dyDescent="0.2">
      <c r="A9" s="136" t="s">
        <v>46</v>
      </c>
      <c r="B9" s="136" t="s">
        <v>48</v>
      </c>
      <c r="C9" s="136" t="s">
        <v>40</v>
      </c>
      <c r="D9" s="136" t="s">
        <v>62</v>
      </c>
      <c r="E9" s="122" t="s">
        <v>54</v>
      </c>
      <c r="F9" s="122"/>
      <c r="G9" s="122"/>
      <c r="H9" s="122"/>
      <c r="I9" s="122"/>
      <c r="J9" s="122"/>
      <c r="K9" s="122" t="s">
        <v>43</v>
      </c>
      <c r="L9" s="122"/>
      <c r="M9" s="122"/>
      <c r="N9" s="122"/>
      <c r="O9" s="122"/>
      <c r="P9" s="122"/>
      <c r="Q9" s="122"/>
      <c r="R9" s="122"/>
      <c r="S9" s="122"/>
      <c r="T9" s="122" t="s">
        <v>35</v>
      </c>
      <c r="U9" s="130"/>
      <c r="V9" s="130"/>
      <c r="W9" s="131"/>
      <c r="X9" s="132"/>
      <c r="Y9" s="132"/>
      <c r="Z9" s="132"/>
      <c r="AA9" s="132"/>
      <c r="AB9" s="132"/>
    </row>
    <row r="10" spans="1:72" ht="15" customHeight="1" x14ac:dyDescent="0.2">
      <c r="A10" s="136"/>
      <c r="B10" s="136"/>
      <c r="C10" s="136"/>
      <c r="D10" s="136"/>
      <c r="E10" s="133" t="s">
        <v>55</v>
      </c>
      <c r="F10" s="133" t="s">
        <v>47</v>
      </c>
      <c r="G10" s="133" t="s">
        <v>50</v>
      </c>
      <c r="H10" s="133" t="s">
        <v>51</v>
      </c>
      <c r="I10" s="133" t="s">
        <v>52</v>
      </c>
      <c r="J10" s="133" t="s">
        <v>53</v>
      </c>
      <c r="K10" s="133" t="s">
        <v>55</v>
      </c>
      <c r="L10" s="133" t="s">
        <v>47</v>
      </c>
      <c r="M10" s="133" t="s">
        <v>37</v>
      </c>
      <c r="N10" s="133" t="s">
        <v>57</v>
      </c>
      <c r="O10" s="133" t="s">
        <v>58</v>
      </c>
      <c r="P10" s="133" t="s">
        <v>63</v>
      </c>
      <c r="Q10" s="133" t="s">
        <v>36</v>
      </c>
      <c r="R10" s="133" t="s">
        <v>59</v>
      </c>
      <c r="S10" s="133" t="s">
        <v>61</v>
      </c>
      <c r="T10" s="133" t="s">
        <v>55</v>
      </c>
      <c r="U10" s="133" t="s">
        <v>47</v>
      </c>
      <c r="V10" s="133" t="s">
        <v>37</v>
      </c>
      <c r="W10" s="133" t="s">
        <v>57</v>
      </c>
      <c r="X10" s="133" t="s">
        <v>58</v>
      </c>
      <c r="Y10" s="133" t="s">
        <v>63</v>
      </c>
      <c r="Z10" s="133" t="s">
        <v>36</v>
      </c>
      <c r="AA10" s="133" t="s">
        <v>59</v>
      </c>
      <c r="AB10" s="133" t="s">
        <v>61</v>
      </c>
    </row>
    <row r="11" spans="1:72" ht="15" customHeight="1" x14ac:dyDescent="0.2">
      <c r="A11" s="127" t="s">
        <v>44</v>
      </c>
      <c r="B11" s="5">
        <v>300</v>
      </c>
      <c r="C11" s="134">
        <v>0.67</v>
      </c>
      <c r="D11" s="135">
        <v>3</v>
      </c>
      <c r="E11" s="21">
        <v>0</v>
      </c>
      <c r="F11" s="21">
        <v>0</v>
      </c>
      <c r="G11" s="21">
        <v>0</v>
      </c>
      <c r="H11" s="21">
        <v>0.5</v>
      </c>
      <c r="I11" s="21">
        <v>0.75</v>
      </c>
      <c r="J11" s="21">
        <v>1</v>
      </c>
      <c r="K11" s="4">
        <f t="shared" ref="K11:P13" si="2">T11*$B4</f>
        <v>432</v>
      </c>
      <c r="L11" s="4">
        <f t="shared" si="2"/>
        <v>432</v>
      </c>
      <c r="M11" s="4">
        <f t="shared" si="2"/>
        <v>432</v>
      </c>
      <c r="N11" s="4">
        <f t="shared" si="2"/>
        <v>240</v>
      </c>
      <c r="O11" s="4">
        <f t="shared" si="2"/>
        <v>96</v>
      </c>
      <c r="P11" s="4">
        <f t="shared" si="2"/>
        <v>0</v>
      </c>
      <c r="Q11" s="4">
        <f>SUM(K11,L11,M11,N11,O11,P11)</f>
        <v>1632</v>
      </c>
      <c r="R11" s="4">
        <f>_xlfn.IFS($D11=1,0,$D11=2,K11,$D11=3,K11+L11,$D11=4,K11+L11+M11,$D11=5,K11+L11+M11+N11,$D11&gt;5,K11+L11+M11+N11+O11)</f>
        <v>864</v>
      </c>
      <c r="S11" s="4">
        <f>_xlfn.IFS($D11=1,K11+L11+M11+N11+O11+P11,$D11=2,L11+M11+N11+O11+P11,$D11=3,M11+N11+O11+P11,$D11=4,N11+O11+P11,$D11=5,O11+P11,$D11&gt;5,P11)</f>
        <v>768</v>
      </c>
      <c r="T11" s="4">
        <f>ROUND(G4*C11,0)</f>
        <v>9</v>
      </c>
      <c r="U11" s="4">
        <f>ROUND($T11-($T11*F11),0)</f>
        <v>9</v>
      </c>
      <c r="V11" s="4">
        <f>ROUND($T11-($T11*G11),0)</f>
        <v>9</v>
      </c>
      <c r="W11" s="4">
        <f>ROUND($T11-($T11*H11),0)</f>
        <v>5</v>
      </c>
      <c r="X11" s="4">
        <f>ROUND($T11-($T11*I11),0)</f>
        <v>2</v>
      </c>
      <c r="Y11" s="4">
        <f>ROUND($T11-($T11*J11),0)</f>
        <v>0</v>
      </c>
      <c r="Z11" s="4">
        <f>SUM(T11,U11,V11,W11,X11,Y11)</f>
        <v>34</v>
      </c>
      <c r="AA11" s="4">
        <f>_xlfn.IFS($D11=1,0,$D11=2,T11,$D11=3,T11+U11,$D11=4,T11+U11+V11,$D11=5,T11+U11+V11+W11,$D11&gt;5,T11+U11+V11+W11+X11)</f>
        <v>18</v>
      </c>
      <c r="AB11" s="4">
        <f>_xlfn.IFS($D11=1,T11+U11+V11+W11+X11+Y11,$D11=2,U11+V11+W11+X11+Y11,$D11=3,V11+W11+X11+Y11,$D11=4,W11+X11+Y11,$D11=5,X11+Y11,$D11&gt;5,Y11)</f>
        <v>16</v>
      </c>
    </row>
    <row r="12" spans="1:72" ht="15" customHeight="1" x14ac:dyDescent="0.2">
      <c r="A12" s="127" t="s">
        <v>45</v>
      </c>
      <c r="B12" s="5">
        <v>50</v>
      </c>
      <c r="C12" s="134">
        <v>0.67</v>
      </c>
      <c r="D12" s="135">
        <v>3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1</v>
      </c>
      <c r="K12" s="4">
        <f t="shared" si="2"/>
        <v>40</v>
      </c>
      <c r="L12" s="4">
        <f t="shared" si="2"/>
        <v>40</v>
      </c>
      <c r="M12" s="4">
        <f t="shared" si="2"/>
        <v>40</v>
      </c>
      <c r="N12" s="4">
        <f t="shared" si="2"/>
        <v>40</v>
      </c>
      <c r="O12" s="4">
        <f t="shared" si="2"/>
        <v>40</v>
      </c>
      <c r="P12" s="4">
        <f t="shared" si="2"/>
        <v>0</v>
      </c>
      <c r="Q12" s="4">
        <f>SUM(K12,L12,M12,N12,O12,P12)</f>
        <v>200</v>
      </c>
      <c r="R12" s="4">
        <f>_xlfn.IFS($D12=1,0,$D12=2,K12,$D12=3,K12+L12,$D12=4,K12+L12+M12,$D12=5,K12+L12+M12+N12,$D12&gt;5,K12+L12+M12+N12+O12)</f>
        <v>80</v>
      </c>
      <c r="S12" s="4">
        <f>_xlfn.IFS($D12=1,K12+L12+M12+N12+O12+P12,$D12=2,L12+M12+N12+O12+P12,$D12=3,M12+N12+O12+P12,$D12=4,N12+O12+P12,$D12=5,O12+P12,$D12&gt;5,P12)</f>
        <v>120</v>
      </c>
      <c r="T12" s="4">
        <f>ROUND(G5*C12,0)</f>
        <v>5</v>
      </c>
      <c r="U12" s="4">
        <f t="shared" ref="U12:Y13" si="3">ROUND($T12-($T12*F12),0)</f>
        <v>5</v>
      </c>
      <c r="V12" s="4">
        <f t="shared" si="3"/>
        <v>5</v>
      </c>
      <c r="W12" s="4">
        <f t="shared" si="3"/>
        <v>5</v>
      </c>
      <c r="X12" s="4">
        <f t="shared" si="3"/>
        <v>5</v>
      </c>
      <c r="Y12" s="4">
        <f t="shared" si="3"/>
        <v>0</v>
      </c>
      <c r="Z12" s="4">
        <f>SUM(T12,U12,V12,W12,X12,Y12)</f>
        <v>25</v>
      </c>
      <c r="AA12" s="4">
        <f>_xlfn.IFS($D12=1,0,$D12=2,T12,$D12=3,T12+U12,$D12=4,T12+U12+V12,$D12=5,T12+U12+V12+W12,$D12&gt;5,T12+U12+V12+W12+X12)</f>
        <v>10</v>
      </c>
      <c r="AB12" s="4">
        <f>_xlfn.IFS($D12=1,T12+U12+V12+W12+X12+Y12,$D12=2,U12+V12+W12+X12+Y12,$D12=3,V12+W12+X12+Y12,$D12=4,W12+X12+Y12,$D12=5,X12+Y12,$D12&gt;5,Y12)</f>
        <v>15</v>
      </c>
    </row>
    <row r="13" spans="1:72" ht="15" customHeight="1" x14ac:dyDescent="0.2">
      <c r="A13" s="127" t="s">
        <v>34</v>
      </c>
      <c r="B13" s="5">
        <v>50</v>
      </c>
      <c r="C13" s="134">
        <v>0.67</v>
      </c>
      <c r="D13" s="135">
        <v>3</v>
      </c>
      <c r="E13" s="21">
        <v>0</v>
      </c>
      <c r="F13" s="21">
        <v>0</v>
      </c>
      <c r="G13" s="21">
        <v>0</v>
      </c>
      <c r="H13" s="21">
        <v>0.67</v>
      </c>
      <c r="I13" s="21">
        <v>0.83</v>
      </c>
      <c r="J13" s="21">
        <v>1</v>
      </c>
      <c r="K13" s="4">
        <f t="shared" si="2"/>
        <v>24</v>
      </c>
      <c r="L13" s="4">
        <f t="shared" si="2"/>
        <v>24</v>
      </c>
      <c r="M13" s="4">
        <f t="shared" si="2"/>
        <v>24</v>
      </c>
      <c r="N13" s="4">
        <f t="shared" si="2"/>
        <v>8</v>
      </c>
      <c r="O13" s="4">
        <f t="shared" si="2"/>
        <v>8</v>
      </c>
      <c r="P13" s="4">
        <f t="shared" si="2"/>
        <v>0</v>
      </c>
      <c r="Q13" s="4">
        <f>SUM(K13,L13,M13,N13,O13,P13)</f>
        <v>88</v>
      </c>
      <c r="R13" s="4">
        <f>_xlfn.IFS($D13=1,0,$D13=2,K13,$D13=3,K13+L13,$D13=4,K13+L13+M13,$D13=5,K13+L13+M13+N13,$D13&gt;5,K13+L13+M13+N13+O13)</f>
        <v>48</v>
      </c>
      <c r="S13" s="4">
        <f>_xlfn.IFS($D13=1,K13+L13+M13+N13+O13+P13,$D13=2,L13+M13+N13+O13+P13,$D13=3,M13+N13+O13+P13,$D13=4,N13+O13+P13,$D13=5,O13+P13,$D13&gt;5,P13)</f>
        <v>40</v>
      </c>
      <c r="T13" s="4">
        <f>ROUND(G6*C13,0)</f>
        <v>3</v>
      </c>
      <c r="U13" s="4">
        <f t="shared" si="3"/>
        <v>3</v>
      </c>
      <c r="V13" s="4">
        <f t="shared" si="3"/>
        <v>3</v>
      </c>
      <c r="W13" s="4">
        <f t="shared" si="3"/>
        <v>1</v>
      </c>
      <c r="X13" s="4">
        <f t="shared" si="3"/>
        <v>1</v>
      </c>
      <c r="Y13" s="4">
        <f t="shared" si="3"/>
        <v>0</v>
      </c>
      <c r="Z13" s="4">
        <f>SUM(T13,U13,V13,W13,X13,Y13)</f>
        <v>11</v>
      </c>
      <c r="AA13" s="4">
        <f>_xlfn.IFS($D13=1,0,$D13=2,T13,$D13=3,T13+U13,$D13=4,T13+U13+V13,$D13=5,T13+U13+V13+W13,$D13&gt;5,T13+U13+V13+W13+X13)</f>
        <v>6</v>
      </c>
      <c r="AB13" s="4">
        <f>_xlfn.IFS($D13=1,T13+U13+V13+W13+X13+Y13,$D13=2,U13+V13+W13+X13+Y13,$D13=3,V13+W13+X13+Y13,$D13=4,W13+X13+Y13,$D13=5,X13+Y13,$D13&gt;5,Y13)</f>
        <v>5</v>
      </c>
    </row>
    <row r="14" spans="1:72" ht="15" customHeight="1" x14ac:dyDescent="0.2">
      <c r="A14" s="13"/>
      <c r="B14" s="12"/>
      <c r="C14" s="8"/>
      <c r="D14" s="8"/>
      <c r="E14" s="16"/>
      <c r="F14" s="17"/>
      <c r="G14" s="17"/>
      <c r="H14" s="17"/>
      <c r="I14" s="17"/>
      <c r="J14" s="17"/>
      <c r="K14" s="17"/>
      <c r="L14" s="9"/>
      <c r="M14" s="10"/>
      <c r="N14" s="10"/>
      <c r="O14" s="9"/>
      <c r="P14" s="9"/>
      <c r="Q14" s="10"/>
      <c r="R14" s="9"/>
      <c r="S14" s="9"/>
      <c r="T14" s="10"/>
      <c r="U14" s="9"/>
      <c r="V14" s="9"/>
      <c r="W14" s="10"/>
      <c r="X14" s="9"/>
      <c r="Y14" s="9"/>
      <c r="Z14" s="10"/>
      <c r="AA14" s="9"/>
      <c r="AB14" s="9"/>
    </row>
    <row r="15" spans="1:72" s="20" customFormat="1" ht="15" customHeight="1" x14ac:dyDescent="0.2">
      <c r="A15" s="20" t="s">
        <v>309</v>
      </c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" customHeight="1" x14ac:dyDescent="0.2">
      <c r="A16" s="13"/>
      <c r="B16" s="12"/>
      <c r="C16" s="8"/>
      <c r="D16" s="8"/>
      <c r="E16" s="16"/>
      <c r="F16" s="17"/>
      <c r="G16" s="17"/>
      <c r="H16" s="17"/>
      <c r="I16" s="17"/>
      <c r="J16" s="17"/>
      <c r="K16" s="17"/>
      <c r="L16" s="9"/>
      <c r="M16" s="10"/>
      <c r="N16" s="10"/>
      <c r="O16" s="9"/>
      <c r="P16" s="9"/>
      <c r="Q16" s="10"/>
      <c r="R16" s="9"/>
      <c r="S16" s="9"/>
      <c r="T16" s="10"/>
      <c r="U16" s="9"/>
      <c r="V16" s="9"/>
      <c r="W16" s="10"/>
      <c r="X16" s="9"/>
      <c r="Y16" s="9"/>
      <c r="Z16" s="10"/>
      <c r="AA16" s="9"/>
      <c r="AB16" s="9"/>
    </row>
  </sheetData>
  <mergeCells count="6">
    <mergeCell ref="D9:D10"/>
    <mergeCell ref="A2:A3"/>
    <mergeCell ref="B2:B3"/>
    <mergeCell ref="A9:A10"/>
    <mergeCell ref="B9:B10"/>
    <mergeCell ref="C9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32241-6971-43B1-9B0E-FB57E5DB785D}">
  <dimension ref="A1:J208"/>
  <sheetViews>
    <sheetView tabSelected="1" zoomScale="85" zoomScaleNormal="85" workbookViewId="0">
      <pane ySplit="1" topLeftCell="A59" activePane="bottomLeft" state="frozen"/>
      <selection pane="bottomLeft" activeCell="G62" sqref="G62"/>
    </sheetView>
  </sheetViews>
  <sheetFormatPr baseColWidth="10" defaultColWidth="11.42578125" defaultRowHeight="15" customHeight="1" x14ac:dyDescent="0.25"/>
  <cols>
    <col min="1" max="3" width="30.7109375" style="1" customWidth="1"/>
    <col min="4" max="4" width="60.7109375" style="73" customWidth="1"/>
    <col min="5" max="5" width="10.7109375" style="1" customWidth="1"/>
    <col min="6" max="6" width="10.7109375" style="43" customWidth="1"/>
    <col min="7" max="7" width="10.7109375" style="22" customWidth="1"/>
    <col min="8" max="8" width="10.7109375" style="1" customWidth="1"/>
    <col min="9" max="9" width="10.7109375" style="26" customWidth="1"/>
    <col min="10" max="10" width="20.7109375" style="98" customWidth="1"/>
    <col min="11" max="16384" width="11.42578125" style="1"/>
  </cols>
  <sheetData>
    <row r="1" spans="1:10" s="23" customFormat="1" ht="30" customHeight="1" x14ac:dyDescent="0.25">
      <c r="A1" s="34" t="s">
        <v>175</v>
      </c>
      <c r="B1" s="34" t="s">
        <v>176</v>
      </c>
      <c r="C1" s="24" t="s">
        <v>10</v>
      </c>
      <c r="D1" s="24" t="s">
        <v>9</v>
      </c>
      <c r="E1" s="24" t="s">
        <v>0</v>
      </c>
      <c r="F1" s="24" t="s">
        <v>1</v>
      </c>
      <c r="G1" s="25" t="s">
        <v>33</v>
      </c>
      <c r="H1" s="24" t="s">
        <v>32</v>
      </c>
      <c r="I1" s="24" t="s">
        <v>91</v>
      </c>
      <c r="J1" s="24" t="s">
        <v>222</v>
      </c>
    </row>
    <row r="2" spans="1:10" s="32" customFormat="1" ht="15" customHeight="1" x14ac:dyDescent="0.3">
      <c r="A2" s="112"/>
      <c r="B2" s="112"/>
      <c r="C2" s="112" t="s">
        <v>88</v>
      </c>
      <c r="D2" s="112"/>
      <c r="E2" s="112"/>
      <c r="F2" s="113"/>
      <c r="G2" s="114">
        <f>SUM(G3:G9)</f>
        <v>20</v>
      </c>
      <c r="H2" s="114">
        <f>SUM(H3:H9)</f>
        <v>740</v>
      </c>
      <c r="I2" s="115"/>
      <c r="J2" s="116"/>
    </row>
    <row r="3" spans="1:10" ht="15" customHeight="1" x14ac:dyDescent="0.25">
      <c r="A3" s="29" t="s">
        <v>88</v>
      </c>
      <c r="B3" s="29" t="s">
        <v>88</v>
      </c>
      <c r="C3" s="29" t="s">
        <v>5</v>
      </c>
      <c r="D3" s="29" t="s">
        <v>270</v>
      </c>
      <c r="E3" s="29">
        <v>120</v>
      </c>
      <c r="F3" s="29">
        <v>1</v>
      </c>
      <c r="G3" s="30">
        <v>0</v>
      </c>
      <c r="H3" s="29">
        <f>E3*F3</f>
        <v>120</v>
      </c>
      <c r="I3" s="37" t="s">
        <v>249</v>
      </c>
      <c r="J3" s="97" t="s">
        <v>221</v>
      </c>
    </row>
    <row r="4" spans="1:10" ht="15" customHeight="1" x14ac:dyDescent="0.25">
      <c r="A4" s="29" t="s">
        <v>88</v>
      </c>
      <c r="B4" s="29" t="s">
        <v>88</v>
      </c>
      <c r="C4" s="29" t="s">
        <v>5</v>
      </c>
      <c r="D4" s="93" t="s">
        <v>257</v>
      </c>
      <c r="E4" s="92">
        <v>600</v>
      </c>
      <c r="F4" s="29">
        <v>1</v>
      </c>
      <c r="G4" s="30">
        <v>0</v>
      </c>
      <c r="H4" s="29">
        <f>E4*F4</f>
        <v>600</v>
      </c>
      <c r="I4" s="37" t="s">
        <v>144</v>
      </c>
      <c r="J4" s="97" t="s">
        <v>221</v>
      </c>
    </row>
    <row r="5" spans="1:10" ht="15" customHeight="1" x14ac:dyDescent="0.25">
      <c r="A5" s="29" t="s">
        <v>88</v>
      </c>
      <c r="B5" s="29" t="s">
        <v>88</v>
      </c>
      <c r="C5" s="29" t="s">
        <v>4</v>
      </c>
      <c r="D5" s="29" t="s">
        <v>90</v>
      </c>
      <c r="E5" s="29">
        <v>10</v>
      </c>
      <c r="F5" s="29">
        <v>1</v>
      </c>
      <c r="G5" s="29">
        <f>E5*F5</f>
        <v>10</v>
      </c>
      <c r="H5" s="29">
        <v>0</v>
      </c>
      <c r="I5" s="37" t="s">
        <v>235</v>
      </c>
      <c r="J5" s="97" t="s">
        <v>229</v>
      </c>
    </row>
    <row r="6" spans="1:10" ht="15" customHeight="1" x14ac:dyDescent="0.25">
      <c r="A6" s="29" t="s">
        <v>88</v>
      </c>
      <c r="B6" s="29" t="s">
        <v>88</v>
      </c>
      <c r="C6" s="29" t="s">
        <v>20</v>
      </c>
      <c r="D6" s="92" t="s">
        <v>167</v>
      </c>
      <c r="E6" s="29">
        <v>6</v>
      </c>
      <c r="F6" s="29">
        <v>1</v>
      </c>
      <c r="G6" s="29">
        <f>E6*F6</f>
        <v>6</v>
      </c>
      <c r="H6" s="29">
        <v>0</v>
      </c>
      <c r="I6" s="37" t="s">
        <v>231</v>
      </c>
      <c r="J6" s="97" t="s">
        <v>229</v>
      </c>
    </row>
    <row r="7" spans="1:10" ht="15" customHeight="1" x14ac:dyDescent="0.25">
      <c r="A7" s="29" t="s">
        <v>88</v>
      </c>
      <c r="B7" s="29" t="s">
        <v>88</v>
      </c>
      <c r="C7" s="29" t="s">
        <v>3</v>
      </c>
      <c r="D7" s="29" t="s">
        <v>92</v>
      </c>
      <c r="E7" s="29">
        <v>2</v>
      </c>
      <c r="F7" s="29">
        <v>1</v>
      </c>
      <c r="G7" s="29">
        <f t="shared" ref="G7:G8" si="0">E7*F7</f>
        <v>2</v>
      </c>
      <c r="H7" s="29">
        <v>0</v>
      </c>
      <c r="I7" s="38" t="s">
        <v>99</v>
      </c>
      <c r="J7" s="97" t="s">
        <v>229</v>
      </c>
    </row>
    <row r="8" spans="1:10" ht="15" customHeight="1" x14ac:dyDescent="0.25">
      <c r="A8" s="29" t="s">
        <v>88</v>
      </c>
      <c r="B8" s="29" t="s">
        <v>88</v>
      </c>
      <c r="C8" s="29" t="s">
        <v>3</v>
      </c>
      <c r="D8" s="29" t="s">
        <v>29</v>
      </c>
      <c r="E8" s="29">
        <v>2</v>
      </c>
      <c r="F8" s="29">
        <v>1</v>
      </c>
      <c r="G8" s="29">
        <f t="shared" si="0"/>
        <v>2</v>
      </c>
      <c r="H8" s="29">
        <v>0</v>
      </c>
      <c r="I8" s="37" t="s">
        <v>194</v>
      </c>
      <c r="J8" s="97" t="s">
        <v>229</v>
      </c>
    </row>
    <row r="9" spans="1:10" ht="15" customHeight="1" x14ac:dyDescent="0.25">
      <c r="A9" s="29" t="s">
        <v>88</v>
      </c>
      <c r="B9" s="29" t="s">
        <v>88</v>
      </c>
      <c r="C9" s="29" t="s">
        <v>5</v>
      </c>
      <c r="D9" s="29" t="s">
        <v>209</v>
      </c>
      <c r="E9" s="29">
        <v>20</v>
      </c>
      <c r="F9" s="29">
        <v>1</v>
      </c>
      <c r="G9" s="29">
        <v>0</v>
      </c>
      <c r="H9" s="29">
        <f>E9*F9</f>
        <v>20</v>
      </c>
      <c r="I9" s="37" t="s">
        <v>143</v>
      </c>
      <c r="J9" s="97" t="s">
        <v>221</v>
      </c>
    </row>
    <row r="10" spans="1:10" s="33" customFormat="1" ht="15" customHeight="1" x14ac:dyDescent="0.3">
      <c r="A10" s="86"/>
      <c r="B10" s="86"/>
      <c r="C10" s="86" t="s">
        <v>4</v>
      </c>
      <c r="D10" s="48"/>
      <c r="E10" s="44"/>
      <c r="F10" s="45"/>
      <c r="G10" s="46">
        <f>G11+G25+G35+G50</f>
        <v>907</v>
      </c>
      <c r="H10" s="46">
        <f>H11+H25+H35+H50</f>
        <v>1275</v>
      </c>
      <c r="I10" s="47"/>
      <c r="J10" s="99"/>
    </row>
    <row r="11" spans="1:10" s="3" customFormat="1" ht="15" customHeight="1" x14ac:dyDescent="0.25">
      <c r="A11" s="87"/>
      <c r="B11" s="87"/>
      <c r="C11" s="87" t="s">
        <v>158</v>
      </c>
      <c r="D11" s="71"/>
      <c r="E11" s="27"/>
      <c r="F11" s="27"/>
      <c r="G11" s="28">
        <f>SUBTOTAL(9,G12:G24)</f>
        <v>251</v>
      </c>
      <c r="H11" s="28">
        <f>SUBTOTAL(9,H12:H24)</f>
        <v>1190</v>
      </c>
      <c r="I11" s="39"/>
      <c r="J11" s="100"/>
    </row>
    <row r="12" spans="1:10" ht="15" customHeight="1" x14ac:dyDescent="0.25">
      <c r="A12" s="29" t="s">
        <v>4</v>
      </c>
      <c r="B12" s="29" t="s">
        <v>158</v>
      </c>
      <c r="C12" s="29" t="s">
        <v>5</v>
      </c>
      <c r="D12" s="29" t="s">
        <v>215</v>
      </c>
      <c r="E12" s="95">
        <v>1150</v>
      </c>
      <c r="F12" s="30">
        <v>1</v>
      </c>
      <c r="G12" s="30">
        <v>0</v>
      </c>
      <c r="H12" s="30">
        <f>E12*F12</f>
        <v>1150</v>
      </c>
      <c r="I12" s="38" t="s">
        <v>150</v>
      </c>
      <c r="J12" s="97" t="s">
        <v>221</v>
      </c>
    </row>
    <row r="13" spans="1:10" ht="15" customHeight="1" x14ac:dyDescent="0.25">
      <c r="A13" s="29" t="s">
        <v>4</v>
      </c>
      <c r="B13" s="29" t="s">
        <v>158</v>
      </c>
      <c r="C13" s="29" t="s">
        <v>5</v>
      </c>
      <c r="D13" s="29" t="s">
        <v>38</v>
      </c>
      <c r="E13" s="94">
        <v>40</v>
      </c>
      <c r="F13" s="30">
        <v>1</v>
      </c>
      <c r="G13" s="30">
        <v>0</v>
      </c>
      <c r="H13" s="30">
        <f>E13*F13</f>
        <v>40</v>
      </c>
      <c r="I13" s="38" t="s">
        <v>225</v>
      </c>
      <c r="J13" s="97" t="s">
        <v>221</v>
      </c>
    </row>
    <row r="14" spans="1:10" ht="15" customHeight="1" x14ac:dyDescent="0.25">
      <c r="A14" s="29" t="s">
        <v>4</v>
      </c>
      <c r="B14" s="29" t="s">
        <v>158</v>
      </c>
      <c r="C14" s="29" t="s">
        <v>5</v>
      </c>
      <c r="D14" s="93" t="s">
        <v>80</v>
      </c>
      <c r="E14" s="94">
        <v>6</v>
      </c>
      <c r="F14" s="30">
        <v>1</v>
      </c>
      <c r="G14" s="30">
        <f t="shared" ref="G14:G21" si="1">E14*F14</f>
        <v>6</v>
      </c>
      <c r="H14" s="29">
        <v>0</v>
      </c>
      <c r="I14" s="38" t="s">
        <v>180</v>
      </c>
      <c r="J14" s="97" t="s">
        <v>221</v>
      </c>
    </row>
    <row r="15" spans="1:10" s="2" customFormat="1" ht="15" customHeight="1" x14ac:dyDescent="0.25">
      <c r="A15" s="29" t="s">
        <v>4</v>
      </c>
      <c r="B15" s="29" t="s">
        <v>158</v>
      </c>
      <c r="C15" s="29" t="s">
        <v>5</v>
      </c>
      <c r="D15" s="29" t="s">
        <v>22</v>
      </c>
      <c r="E15" s="94">
        <v>40</v>
      </c>
      <c r="F15" s="30">
        <v>1</v>
      </c>
      <c r="G15" s="30">
        <f t="shared" si="1"/>
        <v>40</v>
      </c>
      <c r="H15" s="29">
        <v>0</v>
      </c>
      <c r="I15" s="38" t="s">
        <v>104</v>
      </c>
      <c r="J15" s="97" t="s">
        <v>221</v>
      </c>
    </row>
    <row r="16" spans="1:10" ht="15" customHeight="1" x14ac:dyDescent="0.25">
      <c r="A16" s="29" t="s">
        <v>4</v>
      </c>
      <c r="B16" s="29" t="s">
        <v>158</v>
      </c>
      <c r="C16" s="29" t="s">
        <v>2</v>
      </c>
      <c r="D16" s="29" t="s">
        <v>25</v>
      </c>
      <c r="E16" s="94">
        <v>10</v>
      </c>
      <c r="F16" s="30">
        <v>1</v>
      </c>
      <c r="G16" s="30">
        <f t="shared" si="1"/>
        <v>10</v>
      </c>
      <c r="H16" s="29">
        <v>0</v>
      </c>
      <c r="I16" s="58" t="s">
        <v>148</v>
      </c>
      <c r="J16" s="97" t="s">
        <v>229</v>
      </c>
    </row>
    <row r="17" spans="1:10" ht="15" customHeight="1" x14ac:dyDescent="0.25">
      <c r="A17" s="29" t="s">
        <v>4</v>
      </c>
      <c r="B17" s="29" t="s">
        <v>158</v>
      </c>
      <c r="C17" s="29" t="s">
        <v>5</v>
      </c>
      <c r="D17" s="29" t="s">
        <v>79</v>
      </c>
      <c r="E17" s="95">
        <v>135</v>
      </c>
      <c r="F17" s="30">
        <v>1</v>
      </c>
      <c r="G17" s="30">
        <f t="shared" si="1"/>
        <v>135</v>
      </c>
      <c r="H17" s="29">
        <v>0</v>
      </c>
      <c r="I17" s="38" t="s">
        <v>126</v>
      </c>
      <c r="J17" s="97" t="s">
        <v>221</v>
      </c>
    </row>
    <row r="18" spans="1:10" ht="15" customHeight="1" x14ac:dyDescent="0.25">
      <c r="A18" s="29" t="s">
        <v>4</v>
      </c>
      <c r="B18" s="29" t="s">
        <v>158</v>
      </c>
      <c r="C18" s="29" t="s">
        <v>2</v>
      </c>
      <c r="D18" s="29" t="s">
        <v>196</v>
      </c>
      <c r="E18" s="95">
        <v>15</v>
      </c>
      <c r="F18" s="30">
        <v>1</v>
      </c>
      <c r="G18" s="30">
        <f t="shared" si="1"/>
        <v>15</v>
      </c>
      <c r="H18" s="29">
        <v>0</v>
      </c>
      <c r="I18" s="58" t="s">
        <v>183</v>
      </c>
      <c r="J18" s="97" t="s">
        <v>229</v>
      </c>
    </row>
    <row r="19" spans="1:10" ht="15" customHeight="1" x14ac:dyDescent="0.25">
      <c r="A19" s="29" t="s">
        <v>4</v>
      </c>
      <c r="B19" s="29" t="s">
        <v>158</v>
      </c>
      <c r="C19" s="29" t="s">
        <v>2</v>
      </c>
      <c r="D19" s="93" t="s">
        <v>69</v>
      </c>
      <c r="E19" s="30">
        <v>5</v>
      </c>
      <c r="F19" s="30">
        <v>1</v>
      </c>
      <c r="G19" s="30">
        <f t="shared" si="1"/>
        <v>5</v>
      </c>
      <c r="H19" s="29">
        <v>0</v>
      </c>
      <c r="I19" s="58" t="s">
        <v>151</v>
      </c>
      <c r="J19" s="97" t="s">
        <v>229</v>
      </c>
    </row>
    <row r="20" spans="1:10" ht="15" customHeight="1" x14ac:dyDescent="0.25">
      <c r="A20" s="29" t="s">
        <v>4</v>
      </c>
      <c r="B20" s="29" t="s">
        <v>158</v>
      </c>
      <c r="C20" s="29" t="s">
        <v>2</v>
      </c>
      <c r="D20" s="93" t="s">
        <v>93</v>
      </c>
      <c r="E20" s="30">
        <v>5</v>
      </c>
      <c r="F20" s="30">
        <v>1</v>
      </c>
      <c r="G20" s="30">
        <f t="shared" si="1"/>
        <v>5</v>
      </c>
      <c r="H20" s="29">
        <v>0</v>
      </c>
      <c r="I20" s="58" t="s">
        <v>156</v>
      </c>
      <c r="J20" s="97" t="s">
        <v>229</v>
      </c>
    </row>
    <row r="21" spans="1:10" ht="15" customHeight="1" x14ac:dyDescent="0.25">
      <c r="A21" s="29" t="s">
        <v>4</v>
      </c>
      <c r="B21" s="29" t="s">
        <v>158</v>
      </c>
      <c r="C21" s="29" t="s">
        <v>6</v>
      </c>
      <c r="D21" s="93" t="s">
        <v>202</v>
      </c>
      <c r="E21" s="94">
        <v>15</v>
      </c>
      <c r="F21" s="30">
        <v>1</v>
      </c>
      <c r="G21" s="30">
        <f t="shared" si="1"/>
        <v>15</v>
      </c>
      <c r="H21" s="29">
        <v>0</v>
      </c>
      <c r="I21" s="58" t="s">
        <v>142</v>
      </c>
      <c r="J21" s="97" t="s">
        <v>221</v>
      </c>
    </row>
    <row r="22" spans="1:10" ht="15" customHeight="1" x14ac:dyDescent="0.25">
      <c r="A22" s="29" t="s">
        <v>4</v>
      </c>
      <c r="B22" s="29" t="s">
        <v>158</v>
      </c>
      <c r="C22" s="29" t="s">
        <v>6</v>
      </c>
      <c r="D22" s="29" t="s">
        <v>7</v>
      </c>
      <c r="E22" s="30">
        <v>5</v>
      </c>
      <c r="F22" s="30">
        <v>1</v>
      </c>
      <c r="G22" s="30">
        <f>E22*F22</f>
        <v>5</v>
      </c>
      <c r="H22" s="29">
        <v>0</v>
      </c>
      <c r="I22" s="38" t="s">
        <v>119</v>
      </c>
      <c r="J22" s="97" t="s">
        <v>221</v>
      </c>
    </row>
    <row r="23" spans="1:10" ht="15" customHeight="1" x14ac:dyDescent="0.25">
      <c r="A23" s="29" t="s">
        <v>4</v>
      </c>
      <c r="B23" s="29" t="s">
        <v>158</v>
      </c>
      <c r="C23" s="29" t="s">
        <v>6</v>
      </c>
      <c r="D23" s="29" t="s">
        <v>11</v>
      </c>
      <c r="E23" s="30">
        <v>5</v>
      </c>
      <c r="F23" s="30">
        <v>1</v>
      </c>
      <c r="G23" s="30">
        <f t="shared" ref="G23:G24" si="2">E23*F23</f>
        <v>5</v>
      </c>
      <c r="H23" s="29">
        <v>0</v>
      </c>
      <c r="I23" s="38" t="s">
        <v>140</v>
      </c>
      <c r="J23" s="97" t="s">
        <v>221</v>
      </c>
    </row>
    <row r="24" spans="1:10" ht="15" customHeight="1" x14ac:dyDescent="0.25">
      <c r="A24" s="29" t="s">
        <v>4</v>
      </c>
      <c r="B24" s="29" t="s">
        <v>158</v>
      </c>
      <c r="C24" s="29" t="s">
        <v>6</v>
      </c>
      <c r="D24" s="29" t="s">
        <v>26</v>
      </c>
      <c r="E24" s="30">
        <v>10</v>
      </c>
      <c r="F24" s="30">
        <v>1</v>
      </c>
      <c r="G24" s="30">
        <f t="shared" si="2"/>
        <v>10</v>
      </c>
      <c r="H24" s="29">
        <v>0</v>
      </c>
      <c r="I24" s="38" t="s">
        <v>246</v>
      </c>
      <c r="J24" s="97" t="s">
        <v>221</v>
      </c>
    </row>
    <row r="25" spans="1:10" s="3" customFormat="1" ht="15" customHeight="1" x14ac:dyDescent="0.25">
      <c r="A25" s="87"/>
      <c r="B25" s="87"/>
      <c r="C25" s="87" t="s">
        <v>157</v>
      </c>
      <c r="D25" s="71"/>
      <c r="E25" s="27"/>
      <c r="F25" s="27"/>
      <c r="G25" s="28">
        <f>SUBTOTAL(9,G26:G34)</f>
        <v>211</v>
      </c>
      <c r="H25" s="28">
        <f>SUBTOTAL(9,H26:H34)</f>
        <v>40</v>
      </c>
      <c r="I25" s="39"/>
      <c r="J25" s="100"/>
    </row>
    <row r="26" spans="1:10" ht="15" customHeight="1" x14ac:dyDescent="0.25">
      <c r="A26" s="29" t="s">
        <v>4</v>
      </c>
      <c r="B26" s="29" t="s">
        <v>157</v>
      </c>
      <c r="C26" s="29" t="s">
        <v>3</v>
      </c>
      <c r="D26" s="92" t="s">
        <v>165</v>
      </c>
      <c r="E26" s="30">
        <v>8</v>
      </c>
      <c r="F26" s="30">
        <v>2</v>
      </c>
      <c r="G26" s="30">
        <f t="shared" ref="G26" si="3">E26*F26</f>
        <v>16</v>
      </c>
      <c r="H26" s="29">
        <v>0</v>
      </c>
      <c r="I26" s="38" t="s">
        <v>109</v>
      </c>
      <c r="J26" s="97" t="s">
        <v>229</v>
      </c>
    </row>
    <row r="27" spans="1:10" ht="15" customHeight="1" x14ac:dyDescent="0.25">
      <c r="A27" s="29" t="s">
        <v>4</v>
      </c>
      <c r="B27" s="29" t="s">
        <v>157</v>
      </c>
      <c r="C27" s="29" t="s">
        <v>3</v>
      </c>
      <c r="D27" s="29" t="s">
        <v>29</v>
      </c>
      <c r="E27" s="30">
        <v>2</v>
      </c>
      <c r="F27" s="30">
        <v>6</v>
      </c>
      <c r="G27" s="30">
        <f>E27*F27</f>
        <v>12</v>
      </c>
      <c r="H27" s="29">
        <v>0</v>
      </c>
      <c r="I27" s="37" t="s">
        <v>194</v>
      </c>
      <c r="J27" s="97" t="s">
        <v>229</v>
      </c>
    </row>
    <row r="28" spans="1:10" ht="15" customHeight="1" x14ac:dyDescent="0.25">
      <c r="A28" s="29" t="s">
        <v>4</v>
      </c>
      <c r="B28" s="29" t="s">
        <v>157</v>
      </c>
      <c r="C28" s="29" t="s">
        <v>3</v>
      </c>
      <c r="D28" s="29" t="s">
        <v>30</v>
      </c>
      <c r="E28" s="30">
        <v>4</v>
      </c>
      <c r="F28" s="30">
        <v>2</v>
      </c>
      <c r="G28" s="30">
        <f>E28*F28</f>
        <v>8</v>
      </c>
      <c r="H28" s="29">
        <v>0</v>
      </c>
      <c r="I28" s="38" t="s">
        <v>193</v>
      </c>
      <c r="J28" s="97" t="s">
        <v>229</v>
      </c>
    </row>
    <row r="29" spans="1:10" ht="15" customHeight="1" x14ac:dyDescent="0.25">
      <c r="A29" s="29" t="s">
        <v>4</v>
      </c>
      <c r="B29" s="29" t="s">
        <v>157</v>
      </c>
      <c r="C29" s="29" t="s">
        <v>20</v>
      </c>
      <c r="D29" s="29" t="s">
        <v>24</v>
      </c>
      <c r="E29" s="30">
        <v>120</v>
      </c>
      <c r="F29" s="30">
        <v>1</v>
      </c>
      <c r="G29" s="30">
        <f t="shared" ref="G29" si="4">E29*F29</f>
        <v>120</v>
      </c>
      <c r="H29" s="29">
        <v>0</v>
      </c>
      <c r="I29" s="38" t="s">
        <v>106</v>
      </c>
      <c r="J29" s="97" t="s">
        <v>229</v>
      </c>
    </row>
    <row r="30" spans="1:10" ht="15" customHeight="1" x14ac:dyDescent="0.25">
      <c r="A30" s="29" t="s">
        <v>4</v>
      </c>
      <c r="B30" s="29" t="s">
        <v>157</v>
      </c>
      <c r="C30" s="29" t="s">
        <v>13</v>
      </c>
      <c r="D30" s="29" t="s">
        <v>68</v>
      </c>
      <c r="E30" s="30">
        <v>10</v>
      </c>
      <c r="F30" s="30">
        <v>1</v>
      </c>
      <c r="G30" s="30">
        <f>E30*F30</f>
        <v>10</v>
      </c>
      <c r="H30" s="29">
        <v>0</v>
      </c>
      <c r="I30" s="38" t="s">
        <v>100</v>
      </c>
      <c r="J30" s="97" t="s">
        <v>229</v>
      </c>
    </row>
    <row r="31" spans="1:10" ht="15" customHeight="1" x14ac:dyDescent="0.25">
      <c r="A31" s="29" t="s">
        <v>4</v>
      </c>
      <c r="B31" s="29" t="s">
        <v>157</v>
      </c>
      <c r="C31" s="29" t="s">
        <v>20</v>
      </c>
      <c r="D31" s="29" t="s">
        <v>27</v>
      </c>
      <c r="E31" s="30">
        <v>40</v>
      </c>
      <c r="F31" s="30">
        <v>1</v>
      </c>
      <c r="G31" s="30">
        <v>0</v>
      </c>
      <c r="H31" s="30">
        <f t="shared" ref="H31" si="5">E31*F31</f>
        <v>40</v>
      </c>
      <c r="I31" s="38" t="s">
        <v>192</v>
      </c>
      <c r="J31" s="97" t="s">
        <v>229</v>
      </c>
    </row>
    <row r="32" spans="1:10" ht="15" customHeight="1" x14ac:dyDescent="0.25">
      <c r="A32" s="29" t="s">
        <v>4</v>
      </c>
      <c r="B32" s="29" t="s">
        <v>157</v>
      </c>
      <c r="C32" s="29" t="s">
        <v>2</v>
      </c>
      <c r="D32" s="29" t="s">
        <v>23</v>
      </c>
      <c r="E32" s="30">
        <v>20</v>
      </c>
      <c r="F32" s="30">
        <v>1</v>
      </c>
      <c r="G32" s="30">
        <f>E32*F32</f>
        <v>20</v>
      </c>
      <c r="H32" s="29">
        <v>0</v>
      </c>
      <c r="I32" s="58" t="s">
        <v>188</v>
      </c>
      <c r="J32" s="97" t="s">
        <v>229</v>
      </c>
    </row>
    <row r="33" spans="1:10" ht="15" customHeight="1" x14ac:dyDescent="0.25">
      <c r="A33" s="36" t="s">
        <v>4</v>
      </c>
      <c r="B33" s="36" t="s">
        <v>157</v>
      </c>
      <c r="C33" s="36" t="s">
        <v>20</v>
      </c>
      <c r="D33" s="92" t="s">
        <v>168</v>
      </c>
      <c r="E33" s="35">
        <v>15</v>
      </c>
      <c r="F33" s="35">
        <v>1</v>
      </c>
      <c r="G33" s="35">
        <f>E33*F33</f>
        <v>15</v>
      </c>
      <c r="H33" s="29">
        <v>0</v>
      </c>
      <c r="I33" s="41" t="s">
        <v>122</v>
      </c>
      <c r="J33" s="97" t="s">
        <v>229</v>
      </c>
    </row>
    <row r="34" spans="1:10" ht="15" customHeight="1" x14ac:dyDescent="0.25">
      <c r="A34" s="29" t="s">
        <v>4</v>
      </c>
      <c r="B34" s="29" t="s">
        <v>157</v>
      </c>
      <c r="C34" s="29" t="s">
        <v>171</v>
      </c>
      <c r="D34" s="29" t="s">
        <v>31</v>
      </c>
      <c r="E34" s="30">
        <v>10</v>
      </c>
      <c r="F34" s="30">
        <v>1</v>
      </c>
      <c r="G34" s="30">
        <f>E34*F34</f>
        <v>10</v>
      </c>
      <c r="H34" s="29">
        <v>0</v>
      </c>
      <c r="I34" s="38" t="s">
        <v>191</v>
      </c>
      <c r="J34" s="97" t="s">
        <v>229</v>
      </c>
    </row>
    <row r="35" spans="1:10" s="3" customFormat="1" ht="15" customHeight="1" x14ac:dyDescent="0.25">
      <c r="A35" s="87"/>
      <c r="B35" s="87"/>
      <c r="C35" s="87" t="s">
        <v>159</v>
      </c>
      <c r="D35" s="71"/>
      <c r="E35" s="27"/>
      <c r="F35" s="42"/>
      <c r="G35" s="28">
        <f>SUBTOTAL(9,G36:G49)</f>
        <v>179</v>
      </c>
      <c r="H35" s="28">
        <f>SUBTOTAL(9,H36:H49)</f>
        <v>45</v>
      </c>
      <c r="I35" s="40"/>
      <c r="J35" s="100"/>
    </row>
    <row r="36" spans="1:10" s="3" customFormat="1" ht="15" customHeight="1" x14ac:dyDescent="0.25">
      <c r="A36" s="29" t="s">
        <v>4</v>
      </c>
      <c r="B36" s="29" t="s">
        <v>159</v>
      </c>
      <c r="C36" s="29" t="s">
        <v>3</v>
      </c>
      <c r="D36" s="29" t="s">
        <v>216</v>
      </c>
      <c r="E36" s="30">
        <v>22</v>
      </c>
      <c r="F36" s="30">
        <v>2</v>
      </c>
      <c r="G36" s="30">
        <f t="shared" ref="G36" si="6">E36*F36</f>
        <v>44</v>
      </c>
      <c r="H36" s="29">
        <v>0</v>
      </c>
      <c r="I36" s="38" t="s">
        <v>195</v>
      </c>
      <c r="J36" s="97" t="s">
        <v>229</v>
      </c>
    </row>
    <row r="37" spans="1:10" s="3" customFormat="1" ht="15" customHeight="1" x14ac:dyDescent="0.25">
      <c r="A37" s="29" t="s">
        <v>4</v>
      </c>
      <c r="B37" s="29" t="s">
        <v>159</v>
      </c>
      <c r="C37" s="29" t="s">
        <v>3</v>
      </c>
      <c r="D37" s="93" t="s">
        <v>217</v>
      </c>
      <c r="E37" s="30">
        <v>10</v>
      </c>
      <c r="F37" s="30">
        <v>2</v>
      </c>
      <c r="G37" s="30">
        <f>E37*F37</f>
        <v>20</v>
      </c>
      <c r="H37" s="29">
        <v>0</v>
      </c>
      <c r="I37" s="38" t="s">
        <v>230</v>
      </c>
      <c r="J37" s="97" t="s">
        <v>229</v>
      </c>
    </row>
    <row r="38" spans="1:10" ht="15" customHeight="1" x14ac:dyDescent="0.25">
      <c r="A38" s="36" t="s">
        <v>4</v>
      </c>
      <c r="B38" s="36" t="s">
        <v>159</v>
      </c>
      <c r="C38" s="36" t="s">
        <v>3</v>
      </c>
      <c r="D38" s="92" t="s">
        <v>172</v>
      </c>
      <c r="E38" s="35">
        <v>18</v>
      </c>
      <c r="F38" s="35">
        <v>1</v>
      </c>
      <c r="G38" s="35">
        <f>E38*F38</f>
        <v>18</v>
      </c>
      <c r="H38" s="29">
        <v>0</v>
      </c>
      <c r="I38" s="41" t="s">
        <v>98</v>
      </c>
      <c r="J38" s="97" t="s">
        <v>229</v>
      </c>
    </row>
    <row r="39" spans="1:10" ht="15" customHeight="1" x14ac:dyDescent="0.25">
      <c r="A39" s="36" t="s">
        <v>4</v>
      </c>
      <c r="B39" s="36" t="s">
        <v>159</v>
      </c>
      <c r="C39" s="36" t="s">
        <v>3</v>
      </c>
      <c r="D39" s="92" t="s">
        <v>173</v>
      </c>
      <c r="E39" s="35">
        <v>6</v>
      </c>
      <c r="F39" s="35">
        <v>1</v>
      </c>
      <c r="G39" s="35">
        <f t="shared" ref="G39" si="7">E39*F39</f>
        <v>6</v>
      </c>
      <c r="H39" s="29">
        <v>0</v>
      </c>
      <c r="I39" s="41" t="s">
        <v>108</v>
      </c>
      <c r="J39" s="97" t="s">
        <v>229</v>
      </c>
    </row>
    <row r="40" spans="1:10" s="3" customFormat="1" ht="15" customHeight="1" x14ac:dyDescent="0.25">
      <c r="A40" s="29" t="s">
        <v>4</v>
      </c>
      <c r="B40" s="29" t="s">
        <v>159</v>
      </c>
      <c r="C40" s="29" t="s">
        <v>3</v>
      </c>
      <c r="D40" s="93" t="s">
        <v>77</v>
      </c>
      <c r="E40" s="30">
        <v>2</v>
      </c>
      <c r="F40" s="30">
        <v>12</v>
      </c>
      <c r="G40" s="30">
        <f>E40*F40</f>
        <v>24</v>
      </c>
      <c r="H40" s="29">
        <v>0</v>
      </c>
      <c r="I40" s="38" t="s">
        <v>110</v>
      </c>
      <c r="J40" s="97" t="s">
        <v>229</v>
      </c>
    </row>
    <row r="41" spans="1:10" ht="15" customHeight="1" x14ac:dyDescent="0.25">
      <c r="A41" s="29" t="s">
        <v>4</v>
      </c>
      <c r="B41" s="29" t="s">
        <v>159</v>
      </c>
      <c r="C41" s="29" t="s">
        <v>3</v>
      </c>
      <c r="D41" s="93" t="s">
        <v>29</v>
      </c>
      <c r="E41" s="30">
        <v>2</v>
      </c>
      <c r="F41" s="30">
        <v>4</v>
      </c>
      <c r="G41" s="30">
        <f>E41*F41</f>
        <v>8</v>
      </c>
      <c r="H41" s="29">
        <v>0</v>
      </c>
      <c r="I41" s="37" t="s">
        <v>194</v>
      </c>
      <c r="J41" s="97" t="s">
        <v>229</v>
      </c>
    </row>
    <row r="42" spans="1:10" s="3" customFormat="1" ht="15" customHeight="1" x14ac:dyDescent="0.25">
      <c r="A42" s="29" t="s">
        <v>4</v>
      </c>
      <c r="B42" s="29" t="s">
        <v>159</v>
      </c>
      <c r="C42" s="29" t="s">
        <v>2</v>
      </c>
      <c r="D42" s="29" t="s">
        <v>297</v>
      </c>
      <c r="E42" s="95">
        <v>20</v>
      </c>
      <c r="F42" s="30">
        <v>1</v>
      </c>
      <c r="G42" s="30">
        <f>E42*F42</f>
        <v>20</v>
      </c>
      <c r="H42" s="29">
        <v>0</v>
      </c>
      <c r="I42" s="58" t="s">
        <v>116</v>
      </c>
      <c r="J42" s="97" t="s">
        <v>229</v>
      </c>
    </row>
    <row r="43" spans="1:10" s="3" customFormat="1" ht="15" customHeight="1" x14ac:dyDescent="0.25">
      <c r="A43" s="29" t="s">
        <v>4</v>
      </c>
      <c r="B43" s="29" t="s">
        <v>159</v>
      </c>
      <c r="C43" s="29" t="s">
        <v>2</v>
      </c>
      <c r="D43" s="29" t="s">
        <v>298</v>
      </c>
      <c r="E43" s="95">
        <v>10</v>
      </c>
      <c r="F43" s="30">
        <v>1</v>
      </c>
      <c r="G43" s="30">
        <f t="shared" ref="G43" si="8">E43*F43</f>
        <v>10</v>
      </c>
      <c r="H43" s="29">
        <v>0</v>
      </c>
      <c r="I43" s="58" t="s">
        <v>115</v>
      </c>
      <c r="J43" s="97" t="s">
        <v>229</v>
      </c>
    </row>
    <row r="44" spans="1:10" s="3" customFormat="1" ht="15" customHeight="1" x14ac:dyDescent="0.25">
      <c r="A44" s="36" t="s">
        <v>4</v>
      </c>
      <c r="B44" s="36" t="s">
        <v>159</v>
      </c>
      <c r="C44" s="36" t="s">
        <v>2</v>
      </c>
      <c r="D44" s="36" t="s">
        <v>299</v>
      </c>
      <c r="E44" s="95">
        <v>10</v>
      </c>
      <c r="F44" s="35">
        <v>1</v>
      </c>
      <c r="G44" s="35">
        <f t="shared" ref="G44" si="9">E44*F44</f>
        <v>10</v>
      </c>
      <c r="H44" s="29">
        <v>0</v>
      </c>
      <c r="I44" s="91" t="s">
        <v>134</v>
      </c>
      <c r="J44" s="97" t="s">
        <v>229</v>
      </c>
    </row>
    <row r="45" spans="1:10" s="3" customFormat="1" ht="15" customHeight="1" x14ac:dyDescent="0.25">
      <c r="A45" s="36" t="s">
        <v>4</v>
      </c>
      <c r="B45" s="36" t="s">
        <v>159</v>
      </c>
      <c r="C45" s="36" t="s">
        <v>2</v>
      </c>
      <c r="D45" s="36" t="s">
        <v>300</v>
      </c>
      <c r="E45" s="95">
        <v>5</v>
      </c>
      <c r="F45" s="35">
        <v>1</v>
      </c>
      <c r="G45" s="35">
        <f t="shared" ref="G45" si="10">E45*F45</f>
        <v>5</v>
      </c>
      <c r="H45" s="29">
        <v>0</v>
      </c>
      <c r="I45" s="91" t="s">
        <v>114</v>
      </c>
      <c r="J45" s="97" t="s">
        <v>229</v>
      </c>
    </row>
    <row r="46" spans="1:10" s="3" customFormat="1" ht="15" customHeight="1" x14ac:dyDescent="0.25">
      <c r="A46" s="29" t="s">
        <v>4</v>
      </c>
      <c r="B46" s="29" t="s">
        <v>159</v>
      </c>
      <c r="C46" s="29" t="s">
        <v>13</v>
      </c>
      <c r="D46" s="29" t="s">
        <v>84</v>
      </c>
      <c r="E46" s="30">
        <v>10</v>
      </c>
      <c r="F46" s="30">
        <v>1</v>
      </c>
      <c r="G46" s="30">
        <f>E46*F46</f>
        <v>10</v>
      </c>
      <c r="H46" s="29">
        <v>0</v>
      </c>
      <c r="I46" s="38" t="s">
        <v>101</v>
      </c>
      <c r="J46" s="97" t="s">
        <v>229</v>
      </c>
    </row>
    <row r="47" spans="1:10" ht="15" customHeight="1" x14ac:dyDescent="0.25">
      <c r="A47" s="36" t="s">
        <v>4</v>
      </c>
      <c r="B47" s="36" t="s">
        <v>159</v>
      </c>
      <c r="C47" s="36" t="s">
        <v>5</v>
      </c>
      <c r="D47" s="92" t="s">
        <v>81</v>
      </c>
      <c r="E47" s="35">
        <v>4</v>
      </c>
      <c r="F47" s="35">
        <v>1</v>
      </c>
      <c r="G47" s="35">
        <f>E47*F47</f>
        <v>4</v>
      </c>
      <c r="H47" s="29">
        <v>0</v>
      </c>
      <c r="I47" s="41" t="s">
        <v>228</v>
      </c>
      <c r="J47" s="97" t="s">
        <v>221</v>
      </c>
    </row>
    <row r="48" spans="1:10" s="3" customFormat="1" ht="15" customHeight="1" x14ac:dyDescent="0.25">
      <c r="A48" s="29" t="s">
        <v>4</v>
      </c>
      <c r="B48" s="29" t="s">
        <v>159</v>
      </c>
      <c r="C48" s="29" t="s">
        <v>13</v>
      </c>
      <c r="D48" s="92" t="s">
        <v>259</v>
      </c>
      <c r="E48" s="30">
        <v>5</v>
      </c>
      <c r="F48" s="30">
        <v>1</v>
      </c>
      <c r="G48" s="30">
        <v>0</v>
      </c>
      <c r="H48" s="30">
        <f>E48</f>
        <v>5</v>
      </c>
      <c r="I48" s="38" t="s">
        <v>129</v>
      </c>
      <c r="J48" s="97" t="s">
        <v>229</v>
      </c>
    </row>
    <row r="49" spans="1:10" s="3" customFormat="1" ht="15" customHeight="1" x14ac:dyDescent="0.25">
      <c r="A49" s="29" t="s">
        <v>4</v>
      </c>
      <c r="B49" s="29" t="s">
        <v>159</v>
      </c>
      <c r="C49" s="29" t="s">
        <v>5</v>
      </c>
      <c r="D49" s="92" t="s">
        <v>210</v>
      </c>
      <c r="E49" s="30">
        <v>40</v>
      </c>
      <c r="F49" s="30">
        <v>1</v>
      </c>
      <c r="G49" s="30">
        <v>0</v>
      </c>
      <c r="H49" s="30">
        <f>E49</f>
        <v>40</v>
      </c>
      <c r="I49" s="38" t="s">
        <v>128</v>
      </c>
      <c r="J49" s="97" t="s">
        <v>221</v>
      </c>
    </row>
    <row r="50" spans="1:10" s="3" customFormat="1" ht="15" customHeight="1" x14ac:dyDescent="0.25">
      <c r="A50" s="87"/>
      <c r="B50" s="87"/>
      <c r="C50" s="87" t="s">
        <v>16</v>
      </c>
      <c r="D50" s="71"/>
      <c r="E50" s="27"/>
      <c r="F50" s="42"/>
      <c r="G50" s="28">
        <f>SUBTOTAL(9,G51:G60)</f>
        <v>266</v>
      </c>
      <c r="H50" s="28">
        <f>SUBTOTAL(9,H51:H60)</f>
        <v>0</v>
      </c>
      <c r="I50" s="40"/>
      <c r="J50" s="100"/>
    </row>
    <row r="51" spans="1:10" ht="15" customHeight="1" x14ac:dyDescent="0.25">
      <c r="A51" s="29" t="s">
        <v>4</v>
      </c>
      <c r="B51" s="29" t="s">
        <v>16</v>
      </c>
      <c r="C51" s="29" t="s">
        <v>3</v>
      </c>
      <c r="D51" s="93" t="s">
        <v>198</v>
      </c>
      <c r="E51" s="30">
        <v>5</v>
      </c>
      <c r="F51" s="30">
        <v>2</v>
      </c>
      <c r="G51" s="30">
        <f t="shared" ref="G51:G58" si="11">E51*F51</f>
        <v>10</v>
      </c>
      <c r="H51" s="29">
        <v>0</v>
      </c>
      <c r="I51" s="38" t="s">
        <v>107</v>
      </c>
      <c r="J51" s="97" t="s">
        <v>229</v>
      </c>
    </row>
    <row r="52" spans="1:10" ht="15" customHeight="1" x14ac:dyDescent="0.25">
      <c r="A52" s="29" t="s">
        <v>4</v>
      </c>
      <c r="B52" s="29" t="s">
        <v>16</v>
      </c>
      <c r="C52" s="29" t="s">
        <v>3</v>
      </c>
      <c r="D52" s="29" t="s">
        <v>29</v>
      </c>
      <c r="E52" s="30">
        <v>2</v>
      </c>
      <c r="F52" s="30">
        <v>2</v>
      </c>
      <c r="G52" s="30">
        <f t="shared" si="11"/>
        <v>4</v>
      </c>
      <c r="H52" s="29">
        <v>0</v>
      </c>
      <c r="I52" s="37" t="s">
        <v>194</v>
      </c>
      <c r="J52" s="97" t="s">
        <v>229</v>
      </c>
    </row>
    <row r="53" spans="1:10" ht="15" customHeight="1" x14ac:dyDescent="0.25">
      <c r="A53" s="29" t="s">
        <v>4</v>
      </c>
      <c r="B53" s="29" t="s">
        <v>16</v>
      </c>
      <c r="C53" s="29" t="s">
        <v>3</v>
      </c>
      <c r="D53" s="29" t="s">
        <v>30</v>
      </c>
      <c r="E53" s="30">
        <v>4</v>
      </c>
      <c r="F53" s="30">
        <v>2</v>
      </c>
      <c r="G53" s="30">
        <f t="shared" si="11"/>
        <v>8</v>
      </c>
      <c r="H53" s="29">
        <v>0</v>
      </c>
      <c r="I53" s="38" t="s">
        <v>193</v>
      </c>
      <c r="J53" s="97" t="s">
        <v>229</v>
      </c>
    </row>
    <row r="54" spans="1:10" ht="15" customHeight="1" x14ac:dyDescent="0.25">
      <c r="A54" s="29" t="s">
        <v>4</v>
      </c>
      <c r="B54" s="29" t="s">
        <v>16</v>
      </c>
      <c r="C54" s="29" t="s">
        <v>4</v>
      </c>
      <c r="D54" s="29" t="s">
        <v>18</v>
      </c>
      <c r="E54" s="30">
        <v>10</v>
      </c>
      <c r="F54" s="30">
        <v>2</v>
      </c>
      <c r="G54" s="30">
        <f t="shared" si="11"/>
        <v>20</v>
      </c>
      <c r="H54" s="29">
        <v>0</v>
      </c>
      <c r="I54" s="38" t="s">
        <v>236</v>
      </c>
      <c r="J54" s="97" t="s">
        <v>229</v>
      </c>
    </row>
    <row r="55" spans="1:10" ht="15" customHeight="1" x14ac:dyDescent="0.25">
      <c r="A55" s="29" t="s">
        <v>4</v>
      </c>
      <c r="B55" s="29" t="s">
        <v>16</v>
      </c>
      <c r="C55" s="29" t="s">
        <v>4</v>
      </c>
      <c r="D55" s="29" t="s">
        <v>211</v>
      </c>
      <c r="E55" s="30">
        <v>18</v>
      </c>
      <c r="F55" s="30">
        <v>4</v>
      </c>
      <c r="G55" s="30">
        <f t="shared" si="11"/>
        <v>72</v>
      </c>
      <c r="H55" s="29">
        <v>0</v>
      </c>
      <c r="I55" s="38" t="s">
        <v>118</v>
      </c>
      <c r="J55" s="97" t="s">
        <v>229</v>
      </c>
    </row>
    <row r="56" spans="1:10" ht="15" customHeight="1" x14ac:dyDescent="0.25">
      <c r="A56" s="29" t="s">
        <v>4</v>
      </c>
      <c r="B56" s="29" t="s">
        <v>16</v>
      </c>
      <c r="C56" s="29" t="s">
        <v>4</v>
      </c>
      <c r="D56" s="29" t="s">
        <v>212</v>
      </c>
      <c r="E56" s="30">
        <v>28</v>
      </c>
      <c r="F56" s="30">
        <v>4</v>
      </c>
      <c r="G56" s="30">
        <f t="shared" si="11"/>
        <v>112</v>
      </c>
      <c r="H56" s="29">
        <v>0</v>
      </c>
      <c r="I56" s="38" t="s">
        <v>117</v>
      </c>
      <c r="J56" s="97" t="s">
        <v>229</v>
      </c>
    </row>
    <row r="57" spans="1:10" ht="15" customHeight="1" x14ac:dyDescent="0.25">
      <c r="A57" s="29" t="s">
        <v>4</v>
      </c>
      <c r="B57" s="29" t="s">
        <v>16</v>
      </c>
      <c r="C57" s="29" t="s">
        <v>13</v>
      </c>
      <c r="D57" s="29" t="s">
        <v>78</v>
      </c>
      <c r="E57" s="30">
        <v>10</v>
      </c>
      <c r="F57" s="30">
        <v>1</v>
      </c>
      <c r="G57" s="30">
        <f t="shared" si="11"/>
        <v>10</v>
      </c>
      <c r="H57" s="29">
        <v>0</v>
      </c>
      <c r="I57" s="38" t="s">
        <v>130</v>
      </c>
      <c r="J57" s="97" t="s">
        <v>229</v>
      </c>
    </row>
    <row r="58" spans="1:10" ht="15" customHeight="1" x14ac:dyDescent="0.25">
      <c r="A58" s="29" t="s">
        <v>4</v>
      </c>
      <c r="B58" s="29" t="s">
        <v>16</v>
      </c>
      <c r="C58" s="29" t="s">
        <v>13</v>
      </c>
      <c r="D58" s="29" t="s">
        <v>260</v>
      </c>
      <c r="E58" s="30">
        <v>10</v>
      </c>
      <c r="F58" s="30">
        <v>1</v>
      </c>
      <c r="G58" s="30">
        <f t="shared" si="11"/>
        <v>10</v>
      </c>
      <c r="H58" s="29">
        <v>0</v>
      </c>
      <c r="I58" s="91" t="s">
        <v>312</v>
      </c>
      <c r="J58" s="97" t="s">
        <v>229</v>
      </c>
    </row>
    <row r="59" spans="1:10" ht="15" customHeight="1" x14ac:dyDescent="0.25">
      <c r="A59" s="29" t="s">
        <v>4</v>
      </c>
      <c r="B59" s="29" t="s">
        <v>16</v>
      </c>
      <c r="C59" s="29" t="s">
        <v>13</v>
      </c>
      <c r="D59" s="29" t="s">
        <v>19</v>
      </c>
      <c r="E59" s="30">
        <v>5</v>
      </c>
      <c r="F59" s="30">
        <v>1</v>
      </c>
      <c r="G59" s="30">
        <f t="shared" ref="G59" si="12">E59*F59</f>
        <v>5</v>
      </c>
      <c r="H59" s="29">
        <v>0</v>
      </c>
      <c r="I59" s="38" t="s">
        <v>267</v>
      </c>
      <c r="J59" s="97" t="s">
        <v>229</v>
      </c>
    </row>
    <row r="60" spans="1:10" ht="15" customHeight="1" x14ac:dyDescent="0.25">
      <c r="A60" s="29" t="s">
        <v>4</v>
      </c>
      <c r="B60" s="29" t="s">
        <v>16</v>
      </c>
      <c r="C60" s="29" t="s">
        <v>2</v>
      </c>
      <c r="D60" s="29" t="s">
        <v>21</v>
      </c>
      <c r="E60" s="30">
        <v>15</v>
      </c>
      <c r="F60" s="30">
        <v>1</v>
      </c>
      <c r="G60" s="30">
        <f>E60*F60</f>
        <v>15</v>
      </c>
      <c r="H60" s="29">
        <v>0</v>
      </c>
      <c r="I60" s="58" t="s">
        <v>123</v>
      </c>
      <c r="J60" s="97" t="s">
        <v>229</v>
      </c>
    </row>
    <row r="61" spans="1:10" s="32" customFormat="1" ht="15" customHeight="1" x14ac:dyDescent="0.3">
      <c r="A61" s="53"/>
      <c r="B61" s="53"/>
      <c r="C61" s="53" t="s">
        <v>14</v>
      </c>
      <c r="D61" s="53"/>
      <c r="E61" s="49"/>
      <c r="F61" s="50"/>
      <c r="G61" s="51">
        <f>G83+G88+G96+G62+G79</f>
        <v>769</v>
      </c>
      <c r="H61" s="51">
        <f>H83+H88+H96+H62</f>
        <v>530</v>
      </c>
      <c r="I61" s="52"/>
      <c r="J61" s="101"/>
    </row>
    <row r="62" spans="1:10" ht="15" customHeight="1" x14ac:dyDescent="0.25">
      <c r="A62" s="82"/>
      <c r="B62" s="82"/>
      <c r="C62" s="82" t="s">
        <v>158</v>
      </c>
      <c r="D62" s="82"/>
      <c r="E62" s="88"/>
      <c r="F62" s="83"/>
      <c r="G62" s="84">
        <f>SUBTOTAL(9,G63:G78)</f>
        <v>281</v>
      </c>
      <c r="H62" s="84">
        <f>SUBTOTAL(9,H63:H78)</f>
        <v>430</v>
      </c>
      <c r="I62" s="85"/>
      <c r="J62" s="102"/>
    </row>
    <row r="63" spans="1:10" ht="15" customHeight="1" x14ac:dyDescent="0.25">
      <c r="A63" s="54" t="s">
        <v>14</v>
      </c>
      <c r="B63" s="54" t="s">
        <v>158</v>
      </c>
      <c r="C63" s="54" t="s">
        <v>5</v>
      </c>
      <c r="D63" s="54" t="s">
        <v>311</v>
      </c>
      <c r="E63" s="70">
        <v>200</v>
      </c>
      <c r="F63" s="54">
        <v>1</v>
      </c>
      <c r="G63" s="30">
        <v>0</v>
      </c>
      <c r="H63" s="54">
        <f>E63*F63</f>
        <v>200</v>
      </c>
      <c r="I63" s="56" t="s">
        <v>103</v>
      </c>
      <c r="J63" s="97" t="s">
        <v>221</v>
      </c>
    </row>
    <row r="64" spans="1:10" ht="15" customHeight="1" x14ac:dyDescent="0.25">
      <c r="A64" s="54" t="s">
        <v>14</v>
      </c>
      <c r="B64" s="54" t="s">
        <v>158</v>
      </c>
      <c r="C64" s="54" t="s">
        <v>5</v>
      </c>
      <c r="D64" s="54" t="s">
        <v>310</v>
      </c>
      <c r="E64" s="59">
        <v>30</v>
      </c>
      <c r="F64" s="54">
        <v>1</v>
      </c>
      <c r="G64" s="55">
        <f>E64*F64</f>
        <v>30</v>
      </c>
      <c r="H64" s="29">
        <v>0</v>
      </c>
      <c r="I64" s="56" t="s">
        <v>223</v>
      </c>
      <c r="J64" s="97" t="s">
        <v>221</v>
      </c>
    </row>
    <row r="65" spans="1:10" ht="15" customHeight="1" x14ac:dyDescent="0.25">
      <c r="A65" s="54" t="s">
        <v>14</v>
      </c>
      <c r="B65" s="54" t="s">
        <v>158</v>
      </c>
      <c r="C65" s="54" t="s">
        <v>5</v>
      </c>
      <c r="D65" s="54" t="s">
        <v>17</v>
      </c>
      <c r="E65" s="59">
        <v>30</v>
      </c>
      <c r="F65" s="54">
        <v>1</v>
      </c>
      <c r="G65" s="55">
        <f>E65*F65</f>
        <v>30</v>
      </c>
      <c r="H65" s="29">
        <v>0</v>
      </c>
      <c r="I65" s="56" t="s">
        <v>105</v>
      </c>
      <c r="J65" s="97" t="s">
        <v>221</v>
      </c>
    </row>
    <row r="66" spans="1:10" ht="15" customHeight="1" x14ac:dyDescent="0.25">
      <c r="A66" s="70" t="s">
        <v>14</v>
      </c>
      <c r="B66" s="54" t="s">
        <v>158</v>
      </c>
      <c r="C66" s="54" t="s">
        <v>5</v>
      </c>
      <c r="D66" s="70" t="s">
        <v>170</v>
      </c>
      <c r="E66" s="59">
        <v>135</v>
      </c>
      <c r="F66" s="54">
        <v>1</v>
      </c>
      <c r="G66" s="55">
        <f t="shared" ref="G66" si="13">E66*F66</f>
        <v>135</v>
      </c>
      <c r="H66" s="29">
        <v>0</v>
      </c>
      <c r="I66" s="56" t="s">
        <v>125</v>
      </c>
      <c r="J66" s="97" t="s">
        <v>221</v>
      </c>
    </row>
    <row r="67" spans="1:10" ht="15" customHeight="1" x14ac:dyDescent="0.25">
      <c r="A67" s="54" t="s">
        <v>14</v>
      </c>
      <c r="B67" s="54" t="s">
        <v>158</v>
      </c>
      <c r="C67" s="54" t="s">
        <v>4</v>
      </c>
      <c r="D67" s="54" t="s">
        <v>64</v>
      </c>
      <c r="E67" s="59">
        <v>18</v>
      </c>
      <c r="F67" s="54">
        <v>1</v>
      </c>
      <c r="G67" s="55">
        <f>E67*F67</f>
        <v>18</v>
      </c>
      <c r="H67" s="29">
        <v>0</v>
      </c>
      <c r="I67" s="57" t="s">
        <v>139</v>
      </c>
      <c r="J67" s="97" t="s">
        <v>229</v>
      </c>
    </row>
    <row r="68" spans="1:10" ht="15" customHeight="1" x14ac:dyDescent="0.25">
      <c r="A68" s="54" t="s">
        <v>14</v>
      </c>
      <c r="B68" s="54" t="s">
        <v>158</v>
      </c>
      <c r="C68" s="54" t="s">
        <v>2</v>
      </c>
      <c r="D68" s="54" t="s">
        <v>197</v>
      </c>
      <c r="E68" s="59">
        <v>5</v>
      </c>
      <c r="F68" s="54">
        <v>1</v>
      </c>
      <c r="G68" s="55">
        <f>E68*F68</f>
        <v>5</v>
      </c>
      <c r="H68" s="29">
        <v>0</v>
      </c>
      <c r="I68" s="57" t="s">
        <v>184</v>
      </c>
      <c r="J68" s="97" t="s">
        <v>229</v>
      </c>
    </row>
    <row r="69" spans="1:10" ht="15" customHeight="1" x14ac:dyDescent="0.25">
      <c r="A69" s="54" t="s">
        <v>14</v>
      </c>
      <c r="B69" s="54" t="s">
        <v>158</v>
      </c>
      <c r="C69" s="54" t="s">
        <v>3</v>
      </c>
      <c r="D69" s="59" t="s">
        <v>92</v>
      </c>
      <c r="E69" s="59">
        <v>2</v>
      </c>
      <c r="F69" s="54">
        <v>2</v>
      </c>
      <c r="G69" s="55">
        <f>E69*F69</f>
        <v>4</v>
      </c>
      <c r="H69" s="29">
        <v>0</v>
      </c>
      <c r="I69" s="38" t="s">
        <v>99</v>
      </c>
      <c r="J69" s="97" t="s">
        <v>229</v>
      </c>
    </row>
    <row r="70" spans="1:10" ht="15" customHeight="1" x14ac:dyDescent="0.25">
      <c r="A70" s="54" t="s">
        <v>14</v>
      </c>
      <c r="B70" s="54" t="s">
        <v>158</v>
      </c>
      <c r="C70" s="54" t="s">
        <v>3</v>
      </c>
      <c r="D70" s="54" t="s">
        <v>29</v>
      </c>
      <c r="E70" s="59">
        <v>2</v>
      </c>
      <c r="F70" s="54">
        <v>2</v>
      </c>
      <c r="G70" s="55">
        <f>E70*F70</f>
        <v>4</v>
      </c>
      <c r="H70" s="29">
        <v>0</v>
      </c>
      <c r="I70" s="37" t="s">
        <v>194</v>
      </c>
      <c r="J70" s="97" t="s">
        <v>229</v>
      </c>
    </row>
    <row r="71" spans="1:10" ht="15" customHeight="1" x14ac:dyDescent="0.25">
      <c r="A71" s="54" t="s">
        <v>14</v>
      </c>
      <c r="B71" s="54" t="s">
        <v>158</v>
      </c>
      <c r="C71" s="54" t="s">
        <v>6</v>
      </c>
      <c r="D71" s="54" t="s">
        <v>8</v>
      </c>
      <c r="E71" s="70">
        <v>10</v>
      </c>
      <c r="F71" s="54">
        <v>1</v>
      </c>
      <c r="G71" s="55">
        <f t="shared" ref="G71:G75" si="14">E71*F71</f>
        <v>10</v>
      </c>
      <c r="H71" s="29">
        <v>0</v>
      </c>
      <c r="I71" s="57" t="s">
        <v>141</v>
      </c>
      <c r="J71" s="97" t="s">
        <v>221</v>
      </c>
    </row>
    <row r="72" spans="1:10" ht="15" customHeight="1" x14ac:dyDescent="0.25">
      <c r="A72" s="54" t="s">
        <v>14</v>
      </c>
      <c r="B72" s="54" t="s">
        <v>158</v>
      </c>
      <c r="C72" s="54" t="s">
        <v>6</v>
      </c>
      <c r="D72" s="54" t="s">
        <v>307</v>
      </c>
      <c r="E72" s="70">
        <v>10</v>
      </c>
      <c r="F72" s="54">
        <v>1</v>
      </c>
      <c r="G72" s="55">
        <f t="shared" si="14"/>
        <v>10</v>
      </c>
      <c r="H72" s="29">
        <v>0</v>
      </c>
      <c r="I72" s="57" t="s">
        <v>120</v>
      </c>
      <c r="J72" s="97" t="s">
        <v>221</v>
      </c>
    </row>
    <row r="73" spans="1:10" ht="15" customHeight="1" x14ac:dyDescent="0.25">
      <c r="A73" s="54" t="s">
        <v>14</v>
      </c>
      <c r="B73" s="54" t="s">
        <v>158</v>
      </c>
      <c r="C73" s="54" t="s">
        <v>6</v>
      </c>
      <c r="D73" s="54" t="s">
        <v>202</v>
      </c>
      <c r="E73" s="70">
        <v>15</v>
      </c>
      <c r="F73" s="54">
        <v>1</v>
      </c>
      <c r="G73" s="55">
        <f t="shared" ref="G73" si="15">E73*F73</f>
        <v>15</v>
      </c>
      <c r="H73" s="29">
        <v>0</v>
      </c>
      <c r="I73" s="58" t="s">
        <v>142</v>
      </c>
      <c r="J73" s="97" t="s">
        <v>221</v>
      </c>
    </row>
    <row r="74" spans="1:10" ht="15" customHeight="1" x14ac:dyDescent="0.25">
      <c r="A74" s="54" t="s">
        <v>14</v>
      </c>
      <c r="B74" s="54" t="s">
        <v>158</v>
      </c>
      <c r="C74" s="54" t="s">
        <v>6</v>
      </c>
      <c r="D74" s="54" t="s">
        <v>11</v>
      </c>
      <c r="E74" s="59">
        <v>5</v>
      </c>
      <c r="F74" s="54">
        <v>1</v>
      </c>
      <c r="G74" s="55">
        <f t="shared" si="14"/>
        <v>5</v>
      </c>
      <c r="H74" s="29">
        <v>0</v>
      </c>
      <c r="I74" s="38" t="s">
        <v>140</v>
      </c>
      <c r="J74" s="97" t="s">
        <v>221</v>
      </c>
    </row>
    <row r="75" spans="1:10" ht="15" customHeight="1" x14ac:dyDescent="0.25">
      <c r="A75" s="54" t="s">
        <v>14</v>
      </c>
      <c r="B75" s="54" t="s">
        <v>158</v>
      </c>
      <c r="C75" s="54" t="s">
        <v>6</v>
      </c>
      <c r="D75" s="54" t="s">
        <v>7</v>
      </c>
      <c r="E75" s="59">
        <v>5</v>
      </c>
      <c r="F75" s="54">
        <v>1</v>
      </c>
      <c r="G75" s="55">
        <f t="shared" si="14"/>
        <v>5</v>
      </c>
      <c r="H75" s="29">
        <v>0</v>
      </c>
      <c r="I75" s="38" t="s">
        <v>119</v>
      </c>
      <c r="J75" s="97" t="s">
        <v>221</v>
      </c>
    </row>
    <row r="76" spans="1:10" ht="15" customHeight="1" x14ac:dyDescent="0.25">
      <c r="A76" s="54" t="s">
        <v>14</v>
      </c>
      <c r="B76" s="54" t="s">
        <v>158</v>
      </c>
      <c r="C76" s="54" t="s">
        <v>5</v>
      </c>
      <c r="D76" s="54" t="s">
        <v>226</v>
      </c>
      <c r="E76" s="59">
        <v>10</v>
      </c>
      <c r="F76" s="54">
        <v>1</v>
      </c>
      <c r="G76" s="55">
        <f>E76*F76</f>
        <v>10</v>
      </c>
      <c r="H76" s="29">
        <v>0</v>
      </c>
      <c r="I76" s="56" t="s">
        <v>179</v>
      </c>
      <c r="J76" s="97" t="s">
        <v>221</v>
      </c>
    </row>
    <row r="77" spans="1:10" ht="15" customHeight="1" x14ac:dyDescent="0.25">
      <c r="A77" s="54" t="s">
        <v>14</v>
      </c>
      <c r="B77" s="54" t="s">
        <v>158</v>
      </c>
      <c r="C77" s="54" t="s">
        <v>5</v>
      </c>
      <c r="D77" s="54" t="s">
        <v>213</v>
      </c>
      <c r="E77" s="59">
        <v>70</v>
      </c>
      <c r="F77" s="54">
        <v>1</v>
      </c>
      <c r="G77" s="30">
        <v>0</v>
      </c>
      <c r="H77" s="54">
        <f>E77*F77</f>
        <v>70</v>
      </c>
      <c r="I77" s="56" t="s">
        <v>149</v>
      </c>
      <c r="J77" s="97" t="s">
        <v>221</v>
      </c>
    </row>
    <row r="78" spans="1:10" ht="15" customHeight="1" x14ac:dyDescent="0.25">
      <c r="A78" s="54" t="s">
        <v>14</v>
      </c>
      <c r="B78" s="54" t="s">
        <v>158</v>
      </c>
      <c r="C78" s="54" t="s">
        <v>5</v>
      </c>
      <c r="D78" s="54" t="s">
        <v>218</v>
      </c>
      <c r="E78" s="70">
        <v>160</v>
      </c>
      <c r="F78" s="54">
        <v>1</v>
      </c>
      <c r="G78" s="30">
        <v>0</v>
      </c>
      <c r="H78" s="54">
        <f>E78*F78</f>
        <v>160</v>
      </c>
      <c r="I78" s="56" t="s">
        <v>224</v>
      </c>
      <c r="J78" s="97" t="s">
        <v>221</v>
      </c>
    </row>
    <row r="79" spans="1:10" ht="15" customHeight="1" x14ac:dyDescent="0.25">
      <c r="A79" s="82"/>
      <c r="B79" s="82"/>
      <c r="C79" s="82" t="s">
        <v>199</v>
      </c>
      <c r="D79" s="82"/>
      <c r="E79" s="88"/>
      <c r="F79" s="83"/>
      <c r="G79" s="84">
        <f>SUBTOTAL(9,G80:G82)</f>
        <v>130</v>
      </c>
      <c r="H79" s="84">
        <f>SUBTOTAL(9,H80:H82)</f>
        <v>0</v>
      </c>
      <c r="I79" s="85"/>
      <c r="J79" s="102"/>
    </row>
    <row r="80" spans="1:10" ht="15" customHeight="1" x14ac:dyDescent="0.25">
      <c r="A80" s="54" t="s">
        <v>14</v>
      </c>
      <c r="B80" s="54" t="s">
        <v>199</v>
      </c>
      <c r="C80" s="54" t="s">
        <v>2</v>
      </c>
      <c r="D80" s="59" t="s">
        <v>73</v>
      </c>
      <c r="E80" s="70">
        <v>70</v>
      </c>
      <c r="F80" s="54">
        <v>1</v>
      </c>
      <c r="G80" s="55">
        <f>E80*F80</f>
        <v>70</v>
      </c>
      <c r="H80" s="29">
        <v>0</v>
      </c>
      <c r="I80" s="56" t="s">
        <v>113</v>
      </c>
      <c r="J80" s="97" t="s">
        <v>229</v>
      </c>
    </row>
    <row r="81" spans="1:10" ht="15" customHeight="1" x14ac:dyDescent="0.25">
      <c r="A81" s="54" t="s">
        <v>14</v>
      </c>
      <c r="B81" s="54" t="s">
        <v>199</v>
      </c>
      <c r="C81" s="54" t="s">
        <v>2</v>
      </c>
      <c r="D81" s="59" t="s">
        <v>83</v>
      </c>
      <c r="E81" s="59">
        <v>40</v>
      </c>
      <c r="F81" s="54">
        <v>1</v>
      </c>
      <c r="G81" s="55">
        <f>E81*F81</f>
        <v>40</v>
      </c>
      <c r="H81" s="29">
        <v>0</v>
      </c>
      <c r="I81" s="56" t="s">
        <v>186</v>
      </c>
      <c r="J81" s="97" t="s">
        <v>229</v>
      </c>
    </row>
    <row r="82" spans="1:10" ht="15" customHeight="1" x14ac:dyDescent="0.25">
      <c r="A82" s="70" t="s">
        <v>14</v>
      </c>
      <c r="B82" s="54" t="s">
        <v>199</v>
      </c>
      <c r="C82" s="54" t="s">
        <v>2</v>
      </c>
      <c r="D82" s="70" t="s">
        <v>169</v>
      </c>
      <c r="E82" s="70">
        <v>20</v>
      </c>
      <c r="F82" s="54">
        <v>1</v>
      </c>
      <c r="G82" s="55">
        <f t="shared" ref="G82" si="16">E82*F82</f>
        <v>20</v>
      </c>
      <c r="H82" s="29">
        <v>0</v>
      </c>
      <c r="I82" s="57" t="s">
        <v>233</v>
      </c>
      <c r="J82" s="97" t="s">
        <v>229</v>
      </c>
    </row>
    <row r="83" spans="1:10" ht="15" customHeight="1" x14ac:dyDescent="0.25">
      <c r="A83" s="82"/>
      <c r="B83" s="82"/>
      <c r="C83" s="82" t="s">
        <v>160</v>
      </c>
      <c r="D83" s="82"/>
      <c r="E83" s="88"/>
      <c r="F83" s="83"/>
      <c r="G83" s="84">
        <f>SUBTOTAL(9,G84:G87)</f>
        <v>124</v>
      </c>
      <c r="H83" s="84">
        <f>SUBTOTAL(9,H84:H87)</f>
        <v>0</v>
      </c>
      <c r="I83" s="85"/>
      <c r="J83" s="102"/>
    </row>
    <row r="84" spans="1:10" ht="15" customHeight="1" x14ac:dyDescent="0.25">
      <c r="A84" s="54" t="s">
        <v>14</v>
      </c>
      <c r="B84" s="54" t="s">
        <v>160</v>
      </c>
      <c r="C84" s="54" t="s">
        <v>2</v>
      </c>
      <c r="D84" s="54" t="s">
        <v>66</v>
      </c>
      <c r="E84" s="54">
        <v>50</v>
      </c>
      <c r="F84" s="54">
        <v>1</v>
      </c>
      <c r="G84" s="55">
        <f>E84*F84</f>
        <v>50</v>
      </c>
      <c r="H84" s="29">
        <v>0</v>
      </c>
      <c r="I84" s="56" t="s">
        <v>124</v>
      </c>
      <c r="J84" s="97" t="s">
        <v>229</v>
      </c>
    </row>
    <row r="85" spans="1:10" ht="15" customHeight="1" x14ac:dyDescent="0.25">
      <c r="A85" s="54" t="s">
        <v>14</v>
      </c>
      <c r="B85" s="54" t="s">
        <v>160</v>
      </c>
      <c r="C85" s="54" t="s">
        <v>2</v>
      </c>
      <c r="D85" s="59" t="s">
        <v>295</v>
      </c>
      <c r="E85" s="54">
        <v>12</v>
      </c>
      <c r="F85" s="54">
        <v>2</v>
      </c>
      <c r="G85" s="55">
        <f>E85*F85</f>
        <v>24</v>
      </c>
      <c r="H85" s="29">
        <v>0</v>
      </c>
      <c r="I85" s="56" t="s">
        <v>112</v>
      </c>
      <c r="J85" s="97" t="s">
        <v>229</v>
      </c>
    </row>
    <row r="86" spans="1:10" ht="15" customHeight="1" x14ac:dyDescent="0.25">
      <c r="A86" s="54" t="s">
        <v>14</v>
      </c>
      <c r="B86" s="54" t="s">
        <v>160</v>
      </c>
      <c r="C86" s="54" t="s">
        <v>13</v>
      </c>
      <c r="D86" s="54" t="s">
        <v>15</v>
      </c>
      <c r="E86" s="54">
        <v>40</v>
      </c>
      <c r="F86" s="54">
        <v>1</v>
      </c>
      <c r="G86" s="55">
        <f>E86*F86</f>
        <v>40</v>
      </c>
      <c r="H86" s="29">
        <v>0</v>
      </c>
      <c r="I86" s="56" t="s">
        <v>145</v>
      </c>
      <c r="J86" s="97" t="s">
        <v>229</v>
      </c>
    </row>
    <row r="87" spans="1:10" ht="15" customHeight="1" x14ac:dyDescent="0.25">
      <c r="A87" s="54" t="s">
        <v>14</v>
      </c>
      <c r="B87" s="54" t="s">
        <v>160</v>
      </c>
      <c r="C87" s="54" t="s">
        <v>13</v>
      </c>
      <c r="D87" s="59" t="s">
        <v>261</v>
      </c>
      <c r="E87" s="54">
        <v>10</v>
      </c>
      <c r="F87" s="54">
        <v>1</v>
      </c>
      <c r="G87" s="55">
        <f>E87*F87</f>
        <v>10</v>
      </c>
      <c r="H87" s="29">
        <v>0</v>
      </c>
      <c r="I87" s="56" t="s">
        <v>132</v>
      </c>
      <c r="J87" s="97" t="s">
        <v>229</v>
      </c>
    </row>
    <row r="88" spans="1:10" ht="15" customHeight="1" x14ac:dyDescent="0.25">
      <c r="A88" s="82"/>
      <c r="B88" s="82"/>
      <c r="C88" s="90" t="s">
        <v>177</v>
      </c>
      <c r="D88" s="82"/>
      <c r="E88" s="88"/>
      <c r="F88" s="83"/>
      <c r="G88" s="84">
        <f>SUBTOTAL(9,G89:G95)</f>
        <v>100</v>
      </c>
      <c r="H88" s="84">
        <f>SUBTOTAL(9,H89:H95)</f>
        <v>100</v>
      </c>
      <c r="I88" s="85"/>
      <c r="J88" s="102"/>
    </row>
    <row r="89" spans="1:10" ht="15" customHeight="1" x14ac:dyDescent="0.25">
      <c r="A89" s="59" t="s">
        <v>14</v>
      </c>
      <c r="B89" s="59" t="s">
        <v>177</v>
      </c>
      <c r="C89" s="54" t="s">
        <v>2</v>
      </c>
      <c r="D89" s="54" t="s">
        <v>203</v>
      </c>
      <c r="E89" s="70">
        <v>20</v>
      </c>
      <c r="F89" s="54">
        <v>1</v>
      </c>
      <c r="G89" s="55">
        <f>E89*F89</f>
        <v>20</v>
      </c>
      <c r="H89" s="29">
        <v>0</v>
      </c>
      <c r="I89" s="57" t="s">
        <v>190</v>
      </c>
      <c r="J89" s="97" t="s">
        <v>229</v>
      </c>
    </row>
    <row r="90" spans="1:10" ht="15" customHeight="1" x14ac:dyDescent="0.25">
      <c r="A90" s="54" t="s">
        <v>14</v>
      </c>
      <c r="B90" s="59" t="s">
        <v>177</v>
      </c>
      <c r="C90" s="54" t="s">
        <v>2</v>
      </c>
      <c r="D90" s="54" t="s">
        <v>204</v>
      </c>
      <c r="E90" s="59">
        <v>20</v>
      </c>
      <c r="F90" s="54">
        <v>1</v>
      </c>
      <c r="G90" s="55">
        <f t="shared" ref="G90" si="17">E90*F90</f>
        <v>20</v>
      </c>
      <c r="H90" s="29">
        <v>0</v>
      </c>
      <c r="I90" s="57" t="s">
        <v>135</v>
      </c>
      <c r="J90" s="97" t="s">
        <v>229</v>
      </c>
    </row>
    <row r="91" spans="1:10" ht="15" customHeight="1" x14ac:dyDescent="0.25">
      <c r="A91" s="54" t="s">
        <v>14</v>
      </c>
      <c r="B91" s="59" t="s">
        <v>177</v>
      </c>
      <c r="C91" s="54" t="s">
        <v>13</v>
      </c>
      <c r="D91" s="54" t="s">
        <v>85</v>
      </c>
      <c r="E91" s="54">
        <v>25</v>
      </c>
      <c r="F91" s="54">
        <v>1</v>
      </c>
      <c r="G91" s="55">
        <f>E91*F91</f>
        <v>25</v>
      </c>
      <c r="H91" s="29">
        <v>0</v>
      </c>
      <c r="I91" s="57" t="s">
        <v>131</v>
      </c>
      <c r="J91" s="97" t="s">
        <v>229</v>
      </c>
    </row>
    <row r="92" spans="1:10" ht="15" customHeight="1" x14ac:dyDescent="0.25">
      <c r="A92" s="54" t="s">
        <v>14</v>
      </c>
      <c r="B92" s="59" t="s">
        <v>177</v>
      </c>
      <c r="C92" s="54" t="s">
        <v>13</v>
      </c>
      <c r="D92" s="54" t="s">
        <v>258</v>
      </c>
      <c r="E92" s="54">
        <v>35</v>
      </c>
      <c r="F92" s="54">
        <v>1</v>
      </c>
      <c r="G92" s="55">
        <f>E92*F92</f>
        <v>35</v>
      </c>
      <c r="H92" s="29">
        <v>0</v>
      </c>
      <c r="I92" s="57" t="s">
        <v>102</v>
      </c>
      <c r="J92" s="97" t="s">
        <v>229</v>
      </c>
    </row>
    <row r="93" spans="1:10" ht="15" customHeight="1" x14ac:dyDescent="0.25">
      <c r="A93" s="54" t="s">
        <v>14</v>
      </c>
      <c r="B93" s="59" t="s">
        <v>177</v>
      </c>
      <c r="C93" s="54" t="s">
        <v>13</v>
      </c>
      <c r="D93" s="54" t="s">
        <v>219</v>
      </c>
      <c r="E93" s="59">
        <v>40</v>
      </c>
      <c r="F93" s="54">
        <v>1</v>
      </c>
      <c r="G93" s="30">
        <v>0</v>
      </c>
      <c r="H93" s="54">
        <f>E93*F93</f>
        <v>40</v>
      </c>
      <c r="I93" s="57" t="s">
        <v>266</v>
      </c>
      <c r="J93" s="97" t="s">
        <v>229</v>
      </c>
    </row>
    <row r="94" spans="1:10" ht="15" customHeight="1" x14ac:dyDescent="0.25">
      <c r="A94" s="70" t="s">
        <v>14</v>
      </c>
      <c r="B94" s="59" t="s">
        <v>177</v>
      </c>
      <c r="C94" s="54" t="s">
        <v>2</v>
      </c>
      <c r="D94" s="54" t="s">
        <v>205</v>
      </c>
      <c r="E94" s="59">
        <v>30</v>
      </c>
      <c r="F94" s="54">
        <v>1</v>
      </c>
      <c r="G94" s="30">
        <v>0</v>
      </c>
      <c r="H94" s="54">
        <f t="shared" ref="H94:H95" si="18">E94*F94</f>
        <v>30</v>
      </c>
      <c r="I94" s="57" t="s">
        <v>189</v>
      </c>
      <c r="J94" s="97" t="s">
        <v>229</v>
      </c>
    </row>
    <row r="95" spans="1:10" ht="15" customHeight="1" x14ac:dyDescent="0.25">
      <c r="A95" s="70" t="s">
        <v>14</v>
      </c>
      <c r="B95" s="59" t="s">
        <v>177</v>
      </c>
      <c r="C95" s="54" t="s">
        <v>2</v>
      </c>
      <c r="D95" s="54" t="s">
        <v>206</v>
      </c>
      <c r="E95" s="59">
        <v>30</v>
      </c>
      <c r="F95" s="54">
        <v>1</v>
      </c>
      <c r="G95" s="30">
        <v>0</v>
      </c>
      <c r="H95" s="54">
        <f t="shared" si="18"/>
        <v>30</v>
      </c>
      <c r="I95" s="57" t="s">
        <v>153</v>
      </c>
      <c r="J95" s="97" t="s">
        <v>229</v>
      </c>
    </row>
    <row r="96" spans="1:10" ht="15" customHeight="1" x14ac:dyDescent="0.25">
      <c r="A96" s="82"/>
      <c r="B96" s="82"/>
      <c r="C96" s="82" t="s">
        <v>161</v>
      </c>
      <c r="D96" s="82"/>
      <c r="E96" s="88"/>
      <c r="F96" s="83"/>
      <c r="G96" s="84">
        <f>SUBTOTAL(9,G97:G101)</f>
        <v>134</v>
      </c>
      <c r="H96" s="84">
        <f>SUBTOTAL(9,H97:H101)</f>
        <v>0</v>
      </c>
      <c r="I96" s="85"/>
      <c r="J96" s="102"/>
    </row>
    <row r="97" spans="1:10" ht="15" customHeight="1" x14ac:dyDescent="0.25">
      <c r="A97" s="54" t="s">
        <v>14</v>
      </c>
      <c r="B97" s="54" t="s">
        <v>161</v>
      </c>
      <c r="C97" s="54" t="s">
        <v>2</v>
      </c>
      <c r="D97" s="59" t="s">
        <v>70</v>
      </c>
      <c r="E97" s="70">
        <v>30</v>
      </c>
      <c r="F97" s="54">
        <v>1</v>
      </c>
      <c r="G97" s="55">
        <f>E97*F97</f>
        <v>30</v>
      </c>
      <c r="H97" s="29">
        <v>0</v>
      </c>
      <c r="I97" s="57" t="s">
        <v>152</v>
      </c>
      <c r="J97" s="97" t="s">
        <v>229</v>
      </c>
    </row>
    <row r="98" spans="1:10" ht="15" customHeight="1" x14ac:dyDescent="0.25">
      <c r="A98" s="70" t="s">
        <v>14</v>
      </c>
      <c r="B98" s="70" t="s">
        <v>161</v>
      </c>
      <c r="C98" s="59" t="s">
        <v>2</v>
      </c>
      <c r="D98" s="70" t="s">
        <v>200</v>
      </c>
      <c r="E98" s="59">
        <v>20</v>
      </c>
      <c r="F98" s="54">
        <v>1</v>
      </c>
      <c r="G98" s="55">
        <f t="shared" ref="G98" si="19">E98*F98</f>
        <v>20</v>
      </c>
      <c r="H98" s="29">
        <v>0</v>
      </c>
      <c r="I98" s="57" t="s">
        <v>138</v>
      </c>
      <c r="J98" s="97" t="s">
        <v>229</v>
      </c>
    </row>
    <row r="99" spans="1:10" ht="15" customHeight="1" x14ac:dyDescent="0.25">
      <c r="A99" s="54" t="s">
        <v>14</v>
      </c>
      <c r="B99" s="54" t="s">
        <v>161</v>
      </c>
      <c r="C99" s="54" t="s">
        <v>2</v>
      </c>
      <c r="D99" s="59" t="s">
        <v>95</v>
      </c>
      <c r="E99" s="70">
        <v>30</v>
      </c>
      <c r="F99" s="54">
        <v>1</v>
      </c>
      <c r="G99" s="55">
        <f>E99*F99</f>
        <v>30</v>
      </c>
      <c r="H99" s="29">
        <v>0</v>
      </c>
      <c r="I99" s="57" t="s">
        <v>136</v>
      </c>
      <c r="J99" s="97" t="s">
        <v>229</v>
      </c>
    </row>
    <row r="100" spans="1:10" ht="15" customHeight="1" x14ac:dyDescent="0.25">
      <c r="A100" s="54" t="s">
        <v>14</v>
      </c>
      <c r="B100" s="54" t="s">
        <v>161</v>
      </c>
      <c r="C100" s="54" t="s">
        <v>2</v>
      </c>
      <c r="D100" s="54" t="s">
        <v>76</v>
      </c>
      <c r="E100" s="70">
        <v>50</v>
      </c>
      <c r="F100" s="54">
        <v>1</v>
      </c>
      <c r="G100" s="55">
        <f>E100*F100</f>
        <v>50</v>
      </c>
      <c r="H100" s="29">
        <v>0</v>
      </c>
      <c r="I100" s="57" t="s">
        <v>166</v>
      </c>
      <c r="J100" s="97" t="s">
        <v>229</v>
      </c>
    </row>
    <row r="101" spans="1:10" ht="15" customHeight="1" x14ac:dyDescent="0.25">
      <c r="A101" s="54" t="s">
        <v>14</v>
      </c>
      <c r="B101" s="54" t="s">
        <v>161</v>
      </c>
      <c r="C101" s="54" t="s">
        <v>5</v>
      </c>
      <c r="D101" s="54" t="s">
        <v>214</v>
      </c>
      <c r="E101" s="70">
        <v>4</v>
      </c>
      <c r="F101" s="54">
        <v>1</v>
      </c>
      <c r="G101" s="55">
        <f>E101*F101</f>
        <v>4</v>
      </c>
      <c r="H101" s="29">
        <v>0</v>
      </c>
      <c r="I101" s="57" t="s">
        <v>227</v>
      </c>
      <c r="J101" s="97" t="s">
        <v>221</v>
      </c>
    </row>
    <row r="102" spans="1:10" s="32" customFormat="1" ht="15" customHeight="1" x14ac:dyDescent="0.3">
      <c r="A102" s="117"/>
      <c r="B102" s="117"/>
      <c r="C102" s="118" t="s">
        <v>87</v>
      </c>
      <c r="D102" s="117"/>
      <c r="E102" s="117"/>
      <c r="F102" s="117"/>
      <c r="G102" s="119">
        <f>SUM(G103:G105)</f>
        <v>25</v>
      </c>
      <c r="H102" s="119">
        <f>SUM(H103:H105)</f>
        <v>10</v>
      </c>
      <c r="I102" s="120"/>
      <c r="J102" s="121"/>
    </row>
    <row r="103" spans="1:10" ht="15" customHeight="1" x14ac:dyDescent="0.25">
      <c r="A103" s="54" t="s">
        <v>87</v>
      </c>
      <c r="B103" s="54" t="s">
        <v>87</v>
      </c>
      <c r="C103" s="54" t="s">
        <v>6</v>
      </c>
      <c r="D103" s="54" t="s">
        <v>89</v>
      </c>
      <c r="E103" s="54">
        <v>15</v>
      </c>
      <c r="F103" s="54">
        <v>1</v>
      </c>
      <c r="G103" s="55">
        <f>E103*F103</f>
        <v>15</v>
      </c>
      <c r="H103" s="29">
        <v>0</v>
      </c>
      <c r="I103" s="56" t="s">
        <v>244</v>
      </c>
      <c r="J103" s="97" t="s">
        <v>221</v>
      </c>
    </row>
    <row r="104" spans="1:10" s="32" customFormat="1" ht="15" customHeight="1" x14ac:dyDescent="0.3">
      <c r="A104" s="54" t="s">
        <v>87</v>
      </c>
      <c r="B104" s="54" t="s">
        <v>87</v>
      </c>
      <c r="C104" s="54" t="s">
        <v>6</v>
      </c>
      <c r="D104" s="54" t="s">
        <v>294</v>
      </c>
      <c r="E104" s="54">
        <v>10</v>
      </c>
      <c r="F104" s="54">
        <v>1</v>
      </c>
      <c r="G104" s="55">
        <f>E104*F104</f>
        <v>10</v>
      </c>
      <c r="H104" s="29">
        <v>0</v>
      </c>
      <c r="I104" s="56" t="s">
        <v>247</v>
      </c>
      <c r="J104" s="97" t="s">
        <v>221</v>
      </c>
    </row>
    <row r="105" spans="1:10" ht="15" customHeight="1" x14ac:dyDescent="0.25">
      <c r="A105" s="54" t="s">
        <v>87</v>
      </c>
      <c r="B105" s="54" t="s">
        <v>87</v>
      </c>
      <c r="C105" s="54" t="s">
        <v>6</v>
      </c>
      <c r="D105" s="54" t="s">
        <v>86</v>
      </c>
      <c r="E105" s="54">
        <v>5</v>
      </c>
      <c r="F105" s="54">
        <v>1</v>
      </c>
      <c r="G105" s="30">
        <v>0</v>
      </c>
      <c r="H105" s="54">
        <v>10</v>
      </c>
      <c r="I105" s="56" t="s">
        <v>237</v>
      </c>
      <c r="J105" s="97" t="s">
        <v>221</v>
      </c>
    </row>
    <row r="106" spans="1:10" ht="15" customHeight="1" x14ac:dyDescent="0.25">
      <c r="A106" s="117"/>
      <c r="B106" s="117"/>
      <c r="C106" s="118" t="s">
        <v>207</v>
      </c>
      <c r="D106" s="117"/>
      <c r="E106" s="117"/>
      <c r="F106" s="117"/>
      <c r="G106" s="119">
        <f>SUM(G107:G108)</f>
        <v>40</v>
      </c>
      <c r="H106" s="119">
        <v>1700</v>
      </c>
      <c r="I106" s="120"/>
      <c r="J106" s="121"/>
    </row>
    <row r="107" spans="1:10" ht="15" customHeight="1" x14ac:dyDescent="0.25">
      <c r="A107" s="54" t="s">
        <v>207</v>
      </c>
      <c r="B107" s="54" t="s">
        <v>207</v>
      </c>
      <c r="C107" s="54" t="s">
        <v>6</v>
      </c>
      <c r="D107" s="54" t="s">
        <v>240</v>
      </c>
      <c r="E107" s="54">
        <v>40</v>
      </c>
      <c r="F107" s="54">
        <v>1</v>
      </c>
      <c r="G107" s="55">
        <f>E107*F107</f>
        <v>40</v>
      </c>
      <c r="H107" s="29">
        <v>0</v>
      </c>
      <c r="I107" s="56" t="s">
        <v>245</v>
      </c>
      <c r="J107" s="97" t="s">
        <v>221</v>
      </c>
    </row>
    <row r="108" spans="1:10" ht="15" customHeight="1" x14ac:dyDescent="0.25">
      <c r="A108" s="54" t="s">
        <v>207</v>
      </c>
      <c r="B108" s="54" t="s">
        <v>207</v>
      </c>
      <c r="C108" s="54" t="s">
        <v>6</v>
      </c>
      <c r="D108" s="54" t="s">
        <v>241</v>
      </c>
      <c r="E108" s="55">
        <v>2600</v>
      </c>
      <c r="F108" s="54">
        <v>1</v>
      </c>
      <c r="G108" s="55">
        <v>0</v>
      </c>
      <c r="H108" s="30">
        <v>2600</v>
      </c>
      <c r="I108" s="56" t="s">
        <v>121</v>
      </c>
      <c r="J108" s="97" t="s">
        <v>221</v>
      </c>
    </row>
    <row r="109" spans="1:10" ht="15" customHeight="1" x14ac:dyDescent="0.25">
      <c r="A109" s="117"/>
      <c r="B109" s="117"/>
      <c r="C109" s="118" t="s">
        <v>208</v>
      </c>
      <c r="D109" s="117"/>
      <c r="E109" s="117"/>
      <c r="F109" s="117"/>
      <c r="G109" s="119">
        <f>SUM(G110:G112)</f>
        <v>30</v>
      </c>
      <c r="H109" s="119">
        <f>SUM(H110:H112)</f>
        <v>1000</v>
      </c>
      <c r="I109" s="120"/>
      <c r="J109" s="121"/>
    </row>
    <row r="110" spans="1:10" ht="15" customHeight="1" x14ac:dyDescent="0.25">
      <c r="A110" s="54" t="s">
        <v>208</v>
      </c>
      <c r="B110" s="54" t="s">
        <v>208</v>
      </c>
      <c r="C110" s="54" t="s">
        <v>6</v>
      </c>
      <c r="D110" s="54" t="s">
        <v>242</v>
      </c>
      <c r="E110" s="54">
        <v>15</v>
      </c>
      <c r="F110" s="54">
        <v>2</v>
      </c>
      <c r="G110" s="55">
        <f>E110*F110</f>
        <v>30</v>
      </c>
      <c r="H110" s="55">
        <v>0</v>
      </c>
      <c r="I110" s="56" t="s">
        <v>234</v>
      </c>
      <c r="J110" s="97" t="s">
        <v>221</v>
      </c>
    </row>
    <row r="111" spans="1:10" ht="15" customHeight="1" x14ac:dyDescent="0.25">
      <c r="A111" s="54" t="s">
        <v>208</v>
      </c>
      <c r="B111" s="54" t="s">
        <v>208</v>
      </c>
      <c r="C111" s="54" t="s">
        <v>6</v>
      </c>
      <c r="D111" s="54" t="s">
        <v>301</v>
      </c>
      <c r="E111" s="54">
        <v>600</v>
      </c>
      <c r="F111" s="54">
        <v>1</v>
      </c>
      <c r="G111" s="30">
        <v>0</v>
      </c>
      <c r="H111" s="55">
        <f>E111*F111</f>
        <v>600</v>
      </c>
      <c r="I111" s="56" t="s">
        <v>308</v>
      </c>
      <c r="J111" s="97" t="s">
        <v>221</v>
      </c>
    </row>
    <row r="112" spans="1:10" ht="15" customHeight="1" x14ac:dyDescent="0.25">
      <c r="A112" s="54" t="s">
        <v>208</v>
      </c>
      <c r="B112" s="54" t="s">
        <v>208</v>
      </c>
      <c r="C112" s="54" t="s">
        <v>6</v>
      </c>
      <c r="D112" s="54" t="s">
        <v>243</v>
      </c>
      <c r="E112" s="54">
        <v>400</v>
      </c>
      <c r="F112" s="54">
        <v>1</v>
      </c>
      <c r="G112" s="30">
        <v>0</v>
      </c>
      <c r="H112" s="55">
        <f>E112*F112</f>
        <v>400</v>
      </c>
      <c r="I112" s="56" t="s">
        <v>248</v>
      </c>
      <c r="J112" s="97" t="s">
        <v>221</v>
      </c>
    </row>
    <row r="113" spans="1:10" s="33" customFormat="1" ht="15" customHeight="1" x14ac:dyDescent="0.3">
      <c r="A113" s="65"/>
      <c r="B113" s="65"/>
      <c r="C113" s="65" t="s">
        <v>45</v>
      </c>
      <c r="D113" s="65"/>
      <c r="E113" s="61"/>
      <c r="F113" s="62"/>
      <c r="G113" s="63">
        <f>G134+G138+G131+G127+G114</f>
        <v>637</v>
      </c>
      <c r="H113" s="63">
        <f>H134+H138+H131+H127+H114</f>
        <v>304</v>
      </c>
      <c r="I113" s="64"/>
      <c r="J113" s="104"/>
    </row>
    <row r="114" spans="1:10" s="33" customFormat="1" ht="15" customHeight="1" x14ac:dyDescent="0.3">
      <c r="A114" s="74"/>
      <c r="B114" s="74"/>
      <c r="C114" s="74" t="s">
        <v>158</v>
      </c>
      <c r="D114" s="74"/>
      <c r="E114" s="75"/>
      <c r="F114" s="76"/>
      <c r="G114" s="80">
        <f>SUM(G115:G126)</f>
        <v>182</v>
      </c>
      <c r="H114" s="80">
        <f>SUM(H115:H126)</f>
        <v>40</v>
      </c>
      <c r="I114" s="78"/>
      <c r="J114" s="105"/>
    </row>
    <row r="115" spans="1:10" s="33" customFormat="1" ht="15" customHeight="1" x14ac:dyDescent="0.3">
      <c r="A115" s="54" t="s">
        <v>174</v>
      </c>
      <c r="B115" s="54" t="s">
        <v>158</v>
      </c>
      <c r="C115" s="54" t="s">
        <v>5</v>
      </c>
      <c r="D115" s="59" t="s">
        <v>210</v>
      </c>
      <c r="E115" s="59">
        <v>40</v>
      </c>
      <c r="F115" s="54">
        <v>1</v>
      </c>
      <c r="G115" s="30">
        <v>0</v>
      </c>
      <c r="H115" s="55">
        <f>E115*F115</f>
        <v>40</v>
      </c>
      <c r="I115" s="38" t="s">
        <v>128</v>
      </c>
      <c r="J115" s="97" t="s">
        <v>221</v>
      </c>
    </row>
    <row r="116" spans="1:10" s="33" customFormat="1" ht="15" customHeight="1" x14ac:dyDescent="0.3">
      <c r="A116" s="54" t="s">
        <v>174</v>
      </c>
      <c r="B116" s="54" t="s">
        <v>158</v>
      </c>
      <c r="C116" s="54" t="s">
        <v>5</v>
      </c>
      <c r="D116" s="59" t="s">
        <v>268</v>
      </c>
      <c r="E116" s="70">
        <v>10</v>
      </c>
      <c r="F116" s="54">
        <v>1</v>
      </c>
      <c r="G116" s="55">
        <f t="shared" ref="G116:G126" si="20">E116*F116</f>
        <v>10</v>
      </c>
      <c r="H116" s="29">
        <v>0</v>
      </c>
      <c r="I116" s="56" t="s">
        <v>97</v>
      </c>
      <c r="J116" s="97" t="s">
        <v>221</v>
      </c>
    </row>
    <row r="117" spans="1:10" s="33" customFormat="1" ht="15" customHeight="1" x14ac:dyDescent="0.3">
      <c r="A117" s="54" t="s">
        <v>174</v>
      </c>
      <c r="B117" s="54" t="s">
        <v>158</v>
      </c>
      <c r="C117" s="54" t="s">
        <v>5</v>
      </c>
      <c r="D117" s="54" t="s">
        <v>250</v>
      </c>
      <c r="E117" s="70">
        <v>115</v>
      </c>
      <c r="F117" s="54">
        <v>1</v>
      </c>
      <c r="G117" s="55">
        <f t="shared" si="20"/>
        <v>115</v>
      </c>
      <c r="H117" s="29">
        <v>0</v>
      </c>
      <c r="I117" s="56" t="s">
        <v>127</v>
      </c>
      <c r="J117" s="97" t="s">
        <v>221</v>
      </c>
    </row>
    <row r="118" spans="1:10" ht="15" customHeight="1" x14ac:dyDescent="0.25">
      <c r="A118" s="54" t="s">
        <v>174</v>
      </c>
      <c r="B118" s="54" t="s">
        <v>158</v>
      </c>
      <c r="C118" s="54" t="s">
        <v>4</v>
      </c>
      <c r="D118" s="54" t="s">
        <v>65</v>
      </c>
      <c r="E118" s="54">
        <v>10</v>
      </c>
      <c r="F118" s="54">
        <v>1</v>
      </c>
      <c r="G118" s="55">
        <f t="shared" si="20"/>
        <v>10</v>
      </c>
      <c r="H118" s="29">
        <v>0</v>
      </c>
      <c r="I118" s="57" t="s">
        <v>154</v>
      </c>
      <c r="J118" s="97" t="s">
        <v>229</v>
      </c>
    </row>
    <row r="119" spans="1:10" s="33" customFormat="1" ht="15" customHeight="1" x14ac:dyDescent="0.3">
      <c r="A119" s="54" t="s">
        <v>174</v>
      </c>
      <c r="B119" s="54" t="s">
        <v>158</v>
      </c>
      <c r="C119" s="54" t="s">
        <v>3</v>
      </c>
      <c r="D119" s="59" t="s">
        <v>92</v>
      </c>
      <c r="E119" s="54">
        <v>2</v>
      </c>
      <c r="F119" s="54">
        <v>2</v>
      </c>
      <c r="G119" s="55">
        <f t="shared" si="20"/>
        <v>4</v>
      </c>
      <c r="H119" s="29">
        <v>0</v>
      </c>
      <c r="I119" s="38" t="s">
        <v>99</v>
      </c>
      <c r="J119" s="97" t="s">
        <v>229</v>
      </c>
    </row>
    <row r="120" spans="1:10" s="33" customFormat="1" ht="15" customHeight="1" x14ac:dyDescent="0.3">
      <c r="A120" s="54" t="s">
        <v>174</v>
      </c>
      <c r="B120" s="54" t="s">
        <v>158</v>
      </c>
      <c r="C120" s="54" t="s">
        <v>3</v>
      </c>
      <c r="D120" s="54" t="s">
        <v>29</v>
      </c>
      <c r="E120" s="54">
        <v>2</v>
      </c>
      <c r="F120" s="54">
        <v>2</v>
      </c>
      <c r="G120" s="55">
        <f t="shared" si="20"/>
        <v>4</v>
      </c>
      <c r="H120" s="29">
        <v>0</v>
      </c>
      <c r="I120" s="37" t="s">
        <v>194</v>
      </c>
      <c r="J120" s="97" t="s">
        <v>229</v>
      </c>
    </row>
    <row r="121" spans="1:10" s="33" customFormat="1" ht="15" customHeight="1" x14ac:dyDescent="0.3">
      <c r="A121" s="54" t="s">
        <v>174</v>
      </c>
      <c r="B121" s="54" t="s">
        <v>158</v>
      </c>
      <c r="C121" s="54" t="s">
        <v>6</v>
      </c>
      <c r="D121" s="54" t="s">
        <v>11</v>
      </c>
      <c r="E121" s="54">
        <v>5</v>
      </c>
      <c r="F121" s="54">
        <v>1</v>
      </c>
      <c r="G121" s="55">
        <f t="shared" si="20"/>
        <v>5</v>
      </c>
      <c r="H121" s="29">
        <v>0</v>
      </c>
      <c r="I121" s="38" t="s">
        <v>140</v>
      </c>
      <c r="J121" s="97" t="s">
        <v>221</v>
      </c>
    </row>
    <row r="122" spans="1:10" s="33" customFormat="1" ht="15" customHeight="1" x14ac:dyDescent="0.3">
      <c r="A122" s="54" t="s">
        <v>174</v>
      </c>
      <c r="B122" s="54" t="s">
        <v>158</v>
      </c>
      <c r="C122" s="54" t="s">
        <v>6</v>
      </c>
      <c r="D122" s="54" t="s">
        <v>7</v>
      </c>
      <c r="E122" s="54">
        <v>5</v>
      </c>
      <c r="F122" s="54">
        <v>1</v>
      </c>
      <c r="G122" s="55">
        <f t="shared" si="20"/>
        <v>5</v>
      </c>
      <c r="H122" s="29">
        <v>0</v>
      </c>
      <c r="I122" s="38" t="s">
        <v>119</v>
      </c>
      <c r="J122" s="97" t="s">
        <v>221</v>
      </c>
    </row>
    <row r="123" spans="1:10" s="33" customFormat="1" ht="15" customHeight="1" x14ac:dyDescent="0.3">
      <c r="A123" s="54" t="s">
        <v>174</v>
      </c>
      <c r="B123" s="54" t="s">
        <v>158</v>
      </c>
      <c r="C123" s="54" t="s">
        <v>6</v>
      </c>
      <c r="D123" s="54" t="s">
        <v>202</v>
      </c>
      <c r="E123" s="54">
        <v>15</v>
      </c>
      <c r="F123" s="54">
        <v>1</v>
      </c>
      <c r="G123" s="55">
        <f t="shared" si="20"/>
        <v>15</v>
      </c>
      <c r="H123" s="29">
        <v>0</v>
      </c>
      <c r="I123" s="58" t="s">
        <v>142</v>
      </c>
      <c r="J123" s="97" t="s">
        <v>221</v>
      </c>
    </row>
    <row r="124" spans="1:10" ht="15" customHeight="1" x14ac:dyDescent="0.25">
      <c r="A124" s="54" t="s">
        <v>174</v>
      </c>
      <c r="B124" s="59" t="s">
        <v>158</v>
      </c>
      <c r="C124" s="54" t="s">
        <v>2</v>
      </c>
      <c r="D124" s="59" t="s">
        <v>69</v>
      </c>
      <c r="E124" s="54">
        <v>5</v>
      </c>
      <c r="F124" s="54">
        <v>1</v>
      </c>
      <c r="G124" s="55">
        <f t="shared" si="20"/>
        <v>5</v>
      </c>
      <c r="H124" s="29">
        <v>0</v>
      </c>
      <c r="I124" s="58" t="s">
        <v>151</v>
      </c>
      <c r="J124" s="97" t="s">
        <v>229</v>
      </c>
    </row>
    <row r="125" spans="1:10" ht="15" customHeight="1" x14ac:dyDescent="0.25">
      <c r="A125" s="54" t="s">
        <v>174</v>
      </c>
      <c r="B125" s="59" t="s">
        <v>158</v>
      </c>
      <c r="C125" s="54" t="s">
        <v>2</v>
      </c>
      <c r="D125" s="59" t="s">
        <v>74</v>
      </c>
      <c r="E125" s="54">
        <v>5</v>
      </c>
      <c r="F125" s="54">
        <v>1</v>
      </c>
      <c r="G125" s="55">
        <f t="shared" si="20"/>
        <v>5</v>
      </c>
      <c r="H125" s="29">
        <v>0</v>
      </c>
      <c r="I125" s="56" t="s">
        <v>182</v>
      </c>
      <c r="J125" s="97" t="s">
        <v>229</v>
      </c>
    </row>
    <row r="126" spans="1:10" s="33" customFormat="1" ht="15" customHeight="1" x14ac:dyDescent="0.3">
      <c r="A126" s="54" t="s">
        <v>174</v>
      </c>
      <c r="B126" s="59" t="s">
        <v>158</v>
      </c>
      <c r="C126" s="54" t="s">
        <v>5</v>
      </c>
      <c r="D126" s="59" t="s">
        <v>269</v>
      </c>
      <c r="E126" s="54">
        <v>4</v>
      </c>
      <c r="F126" s="54">
        <v>1</v>
      </c>
      <c r="G126" s="55">
        <f t="shared" si="20"/>
        <v>4</v>
      </c>
      <c r="H126" s="29">
        <v>0</v>
      </c>
      <c r="I126" s="56" t="s">
        <v>96</v>
      </c>
      <c r="J126" s="97" t="s">
        <v>221</v>
      </c>
    </row>
    <row r="127" spans="1:10" s="3" customFormat="1" ht="15" customHeight="1" x14ac:dyDescent="0.25">
      <c r="A127" s="79"/>
      <c r="B127" s="79"/>
      <c r="C127" s="89" t="s">
        <v>14</v>
      </c>
      <c r="D127" s="74"/>
      <c r="E127" s="75"/>
      <c r="F127" s="76"/>
      <c r="G127" s="80">
        <f>SUM(G128:G130)</f>
        <v>30</v>
      </c>
      <c r="H127" s="80">
        <f>SUM(H128:H130)</f>
        <v>0</v>
      </c>
      <c r="I127" s="78"/>
      <c r="J127" s="105"/>
    </row>
    <row r="128" spans="1:10" ht="15" customHeight="1" x14ac:dyDescent="0.25">
      <c r="A128" s="54" t="s">
        <v>174</v>
      </c>
      <c r="B128" s="59" t="s">
        <v>14</v>
      </c>
      <c r="C128" s="54" t="s">
        <v>2</v>
      </c>
      <c r="D128" s="59" t="s">
        <v>67</v>
      </c>
      <c r="E128" s="54">
        <v>10</v>
      </c>
      <c r="F128" s="54">
        <v>1</v>
      </c>
      <c r="G128" s="55">
        <f>E128*F128</f>
        <v>10</v>
      </c>
      <c r="H128" s="29">
        <v>0</v>
      </c>
      <c r="I128" s="56" t="s">
        <v>155</v>
      </c>
      <c r="J128" s="97" t="s">
        <v>229</v>
      </c>
    </row>
    <row r="129" spans="1:10" ht="15" customHeight="1" x14ac:dyDescent="0.25">
      <c r="A129" s="54" t="s">
        <v>174</v>
      </c>
      <c r="B129" s="59" t="s">
        <v>14</v>
      </c>
      <c r="C129" s="54" t="s">
        <v>2</v>
      </c>
      <c r="D129" s="59" t="s">
        <v>71</v>
      </c>
      <c r="E129" s="54">
        <v>10</v>
      </c>
      <c r="F129" s="54">
        <v>1</v>
      </c>
      <c r="G129" s="55">
        <f>E129*F129</f>
        <v>10</v>
      </c>
      <c r="H129" s="29">
        <v>0</v>
      </c>
      <c r="I129" s="56" t="s">
        <v>164</v>
      </c>
      <c r="J129" s="97" t="s">
        <v>229</v>
      </c>
    </row>
    <row r="130" spans="1:10" ht="15" customHeight="1" x14ac:dyDescent="0.25">
      <c r="A130" s="54" t="s">
        <v>174</v>
      </c>
      <c r="B130" s="59" t="s">
        <v>14</v>
      </c>
      <c r="C130" s="54" t="s">
        <v>2</v>
      </c>
      <c r="D130" s="59" t="s">
        <v>82</v>
      </c>
      <c r="E130" s="54">
        <v>10</v>
      </c>
      <c r="F130" s="54">
        <v>1</v>
      </c>
      <c r="G130" s="55">
        <f>E130*F130</f>
        <v>10</v>
      </c>
      <c r="H130" s="29">
        <v>0</v>
      </c>
      <c r="I130" s="56" t="s">
        <v>187</v>
      </c>
      <c r="J130" s="97" t="s">
        <v>229</v>
      </c>
    </row>
    <row r="131" spans="1:10" s="3" customFormat="1" ht="15" customHeight="1" x14ac:dyDescent="0.25">
      <c r="A131" s="74"/>
      <c r="B131" s="74"/>
      <c r="C131" s="74" t="s">
        <v>12</v>
      </c>
      <c r="D131" s="74"/>
      <c r="E131" s="75"/>
      <c r="F131" s="76"/>
      <c r="G131" s="80">
        <f>SUM(G132:G133)</f>
        <v>45</v>
      </c>
      <c r="H131" s="80">
        <f>SUM(H132:H133)</f>
        <v>0</v>
      </c>
      <c r="I131" s="78"/>
      <c r="J131" s="105"/>
    </row>
    <row r="132" spans="1:10" ht="15" customHeight="1" x14ac:dyDescent="0.25">
      <c r="A132" s="54" t="s">
        <v>174</v>
      </c>
      <c r="B132" s="70" t="s">
        <v>12</v>
      </c>
      <c r="C132" s="29" t="s">
        <v>171</v>
      </c>
      <c r="D132" s="54" t="s">
        <v>238</v>
      </c>
      <c r="E132" s="59">
        <v>15</v>
      </c>
      <c r="F132" s="54">
        <v>1</v>
      </c>
      <c r="G132" s="55">
        <f>E132*F132</f>
        <v>15</v>
      </c>
      <c r="H132" s="29">
        <v>0</v>
      </c>
      <c r="I132" s="56" t="s">
        <v>147</v>
      </c>
      <c r="J132" s="97" t="s">
        <v>229</v>
      </c>
    </row>
    <row r="133" spans="1:10" ht="15" customHeight="1" x14ac:dyDescent="0.25">
      <c r="A133" s="54" t="s">
        <v>174</v>
      </c>
      <c r="B133" s="59" t="s">
        <v>12</v>
      </c>
      <c r="C133" s="72" t="s">
        <v>265</v>
      </c>
      <c r="D133" s="54" t="s">
        <v>262</v>
      </c>
      <c r="E133" s="54">
        <v>15</v>
      </c>
      <c r="F133" s="54">
        <v>2</v>
      </c>
      <c r="G133" s="55">
        <f>E133*F133</f>
        <v>30</v>
      </c>
      <c r="H133" s="29">
        <v>0</v>
      </c>
      <c r="I133" s="56" t="s">
        <v>281</v>
      </c>
      <c r="J133" s="97" t="s">
        <v>229</v>
      </c>
    </row>
    <row r="134" spans="1:10" s="3" customFormat="1" ht="15" customHeight="1" x14ac:dyDescent="0.25">
      <c r="A134" s="74"/>
      <c r="B134" s="74"/>
      <c r="C134" s="74" t="s">
        <v>163</v>
      </c>
      <c r="D134" s="74"/>
      <c r="E134" s="75"/>
      <c r="F134" s="76"/>
      <c r="G134" s="77">
        <f>SUM(G135:G137)</f>
        <v>208</v>
      </c>
      <c r="H134" s="77">
        <f>SUM(H135:H137)</f>
        <v>144</v>
      </c>
      <c r="I134" s="78"/>
      <c r="J134" s="105"/>
    </row>
    <row r="135" spans="1:10" ht="15" customHeight="1" x14ac:dyDescent="0.25">
      <c r="A135" s="54" t="s">
        <v>174</v>
      </c>
      <c r="B135" s="54" t="s">
        <v>163</v>
      </c>
      <c r="C135" s="72" t="s">
        <v>265</v>
      </c>
      <c r="D135" s="59" t="s">
        <v>251</v>
      </c>
      <c r="E135" s="70">
        <v>16</v>
      </c>
      <c r="F135" s="54">
        <v>4</v>
      </c>
      <c r="G135" s="55">
        <f>E135*F135</f>
        <v>64</v>
      </c>
      <c r="H135" s="29">
        <v>0</v>
      </c>
      <c r="I135" s="56" t="s">
        <v>285</v>
      </c>
      <c r="J135" s="97" t="s">
        <v>229</v>
      </c>
    </row>
    <row r="136" spans="1:10" ht="15" customHeight="1" x14ac:dyDescent="0.25">
      <c r="A136" s="54" t="s">
        <v>174</v>
      </c>
      <c r="B136" s="54" t="s">
        <v>163</v>
      </c>
      <c r="C136" s="72" t="s">
        <v>265</v>
      </c>
      <c r="D136" s="54" t="s">
        <v>255</v>
      </c>
      <c r="E136" s="54">
        <v>18</v>
      </c>
      <c r="F136" s="54">
        <v>8</v>
      </c>
      <c r="G136" s="55">
        <f>E136*F136</f>
        <v>144</v>
      </c>
      <c r="H136" s="29">
        <v>0</v>
      </c>
      <c r="I136" s="57" t="s">
        <v>278</v>
      </c>
      <c r="J136" s="103" t="s">
        <v>220</v>
      </c>
    </row>
    <row r="137" spans="1:10" ht="15" customHeight="1" x14ac:dyDescent="0.25">
      <c r="A137" s="54" t="s">
        <v>174</v>
      </c>
      <c r="B137" s="54" t="s">
        <v>163</v>
      </c>
      <c r="C137" s="72" t="s">
        <v>265</v>
      </c>
      <c r="D137" s="54" t="s">
        <v>264</v>
      </c>
      <c r="E137" s="54">
        <v>18</v>
      </c>
      <c r="F137" s="54">
        <v>8</v>
      </c>
      <c r="G137" s="30">
        <v>0</v>
      </c>
      <c r="H137" s="54">
        <f>E137*F137</f>
        <v>144</v>
      </c>
      <c r="I137" s="56" t="s">
        <v>293</v>
      </c>
      <c r="J137" s="103" t="s">
        <v>220</v>
      </c>
    </row>
    <row r="138" spans="1:10" s="3" customFormat="1" ht="15" customHeight="1" x14ac:dyDescent="0.25">
      <c r="A138" s="74"/>
      <c r="B138" s="74"/>
      <c r="C138" s="74" t="s">
        <v>162</v>
      </c>
      <c r="D138" s="74"/>
      <c r="E138" s="75"/>
      <c r="F138" s="76"/>
      <c r="G138" s="77">
        <f>SUM(G139:G141)</f>
        <v>172</v>
      </c>
      <c r="H138" s="77">
        <f>SUM(H139:H141)</f>
        <v>120</v>
      </c>
      <c r="I138" s="78"/>
      <c r="J138" s="105"/>
    </row>
    <row r="139" spans="1:10" ht="15" customHeight="1" x14ac:dyDescent="0.25">
      <c r="A139" s="54" t="s">
        <v>174</v>
      </c>
      <c r="B139" s="54" t="s">
        <v>162</v>
      </c>
      <c r="C139" s="72" t="s">
        <v>265</v>
      </c>
      <c r="D139" s="59" t="s">
        <v>252</v>
      </c>
      <c r="E139" s="70">
        <v>26</v>
      </c>
      <c r="F139" s="54">
        <v>2</v>
      </c>
      <c r="G139" s="55">
        <f>E139*F139</f>
        <v>52</v>
      </c>
      <c r="H139" s="29">
        <v>0</v>
      </c>
      <c r="I139" s="56" t="s">
        <v>283</v>
      </c>
      <c r="J139" s="97" t="s">
        <v>229</v>
      </c>
    </row>
    <row r="140" spans="1:10" ht="15" customHeight="1" x14ac:dyDescent="0.25">
      <c r="A140" s="54" t="s">
        <v>174</v>
      </c>
      <c r="B140" s="54" t="s">
        <v>162</v>
      </c>
      <c r="C140" s="72" t="s">
        <v>265</v>
      </c>
      <c r="D140" s="54" t="s">
        <v>271</v>
      </c>
      <c r="E140" s="54">
        <v>15</v>
      </c>
      <c r="F140" s="54">
        <v>8</v>
      </c>
      <c r="G140" s="55">
        <f>E140*F140</f>
        <v>120</v>
      </c>
      <c r="H140" s="29">
        <v>0</v>
      </c>
      <c r="I140" s="56" t="s">
        <v>273</v>
      </c>
      <c r="J140" s="103" t="s">
        <v>220</v>
      </c>
    </row>
    <row r="141" spans="1:10" ht="15" customHeight="1" x14ac:dyDescent="0.25">
      <c r="A141" s="54" t="s">
        <v>174</v>
      </c>
      <c r="B141" s="54" t="s">
        <v>162</v>
      </c>
      <c r="C141" s="72" t="s">
        <v>265</v>
      </c>
      <c r="D141" s="54" t="s">
        <v>263</v>
      </c>
      <c r="E141" s="54">
        <v>15</v>
      </c>
      <c r="F141" s="54">
        <v>8</v>
      </c>
      <c r="G141" s="30">
        <v>0</v>
      </c>
      <c r="H141" s="54">
        <f>E141*F141</f>
        <v>120</v>
      </c>
      <c r="I141" s="56" t="s">
        <v>287</v>
      </c>
      <c r="J141" s="103" t="s">
        <v>220</v>
      </c>
    </row>
    <row r="142" spans="1:10" s="33" customFormat="1" ht="15" customHeight="1" x14ac:dyDescent="0.3">
      <c r="A142" s="65"/>
      <c r="B142" s="65"/>
      <c r="C142" s="65" t="s">
        <v>302</v>
      </c>
      <c r="D142" s="65"/>
      <c r="E142" s="61"/>
      <c r="F142" s="62"/>
      <c r="G142" s="63">
        <f>G156+G143</f>
        <v>284</v>
      </c>
      <c r="H142" s="63">
        <f>H156+H143</f>
        <v>40</v>
      </c>
      <c r="I142" s="81"/>
      <c r="J142" s="104"/>
    </row>
    <row r="143" spans="1:10" s="3" customFormat="1" ht="15" customHeight="1" x14ac:dyDescent="0.25">
      <c r="A143" s="74"/>
      <c r="B143" s="74"/>
      <c r="C143" s="74" t="s">
        <v>158</v>
      </c>
      <c r="D143" s="74"/>
      <c r="E143" s="75"/>
      <c r="F143" s="76"/>
      <c r="G143" s="80">
        <f>SUM(G144:G155)</f>
        <v>168</v>
      </c>
      <c r="H143" s="80">
        <f>SUM(H144:H155)</f>
        <v>40</v>
      </c>
      <c r="I143" s="78"/>
      <c r="J143" s="105"/>
    </row>
    <row r="144" spans="1:10" s="3" customFormat="1" ht="15" customHeight="1" x14ac:dyDescent="0.25">
      <c r="A144" s="54" t="s">
        <v>302</v>
      </c>
      <c r="B144" s="54" t="s">
        <v>158</v>
      </c>
      <c r="C144" s="54" t="s">
        <v>5</v>
      </c>
      <c r="D144" s="59" t="s">
        <v>210</v>
      </c>
      <c r="E144" s="59">
        <v>40</v>
      </c>
      <c r="F144" s="54">
        <v>1</v>
      </c>
      <c r="G144" s="30">
        <v>0</v>
      </c>
      <c r="H144" s="55">
        <f>E144*F144</f>
        <v>40</v>
      </c>
      <c r="I144" s="38" t="s">
        <v>128</v>
      </c>
      <c r="J144" s="97" t="s">
        <v>221</v>
      </c>
    </row>
    <row r="145" spans="1:10" ht="15" customHeight="1" x14ac:dyDescent="0.25">
      <c r="A145" s="54" t="s">
        <v>302</v>
      </c>
      <c r="B145" s="54" t="s">
        <v>158</v>
      </c>
      <c r="C145" s="54" t="s">
        <v>5</v>
      </c>
      <c r="D145" s="59" t="s">
        <v>268</v>
      </c>
      <c r="E145" s="70">
        <v>10</v>
      </c>
      <c r="F145" s="54">
        <v>1</v>
      </c>
      <c r="G145" s="55">
        <f t="shared" ref="G145:G155" si="21">E145*F145</f>
        <v>10</v>
      </c>
      <c r="H145" s="29">
        <v>0</v>
      </c>
      <c r="I145" s="56" t="s">
        <v>97</v>
      </c>
      <c r="J145" s="97" t="s">
        <v>221</v>
      </c>
    </row>
    <row r="146" spans="1:10" ht="15" customHeight="1" x14ac:dyDescent="0.25">
      <c r="A146" s="54" t="s">
        <v>302</v>
      </c>
      <c r="B146" s="54" t="s">
        <v>158</v>
      </c>
      <c r="C146" s="54" t="s">
        <v>5</v>
      </c>
      <c r="D146" s="54" t="s">
        <v>250</v>
      </c>
      <c r="E146" s="70">
        <v>50</v>
      </c>
      <c r="F146" s="54">
        <v>1</v>
      </c>
      <c r="G146" s="55">
        <f t="shared" si="21"/>
        <v>50</v>
      </c>
      <c r="H146" s="29">
        <v>0</v>
      </c>
      <c r="I146" s="56" t="s">
        <v>127</v>
      </c>
      <c r="J146" s="97" t="s">
        <v>221</v>
      </c>
    </row>
    <row r="147" spans="1:10" ht="15" customHeight="1" x14ac:dyDescent="0.25">
      <c r="A147" s="54" t="s">
        <v>302</v>
      </c>
      <c r="B147" s="54" t="s">
        <v>158</v>
      </c>
      <c r="C147" s="54" t="s">
        <v>4</v>
      </c>
      <c r="D147" s="54" t="s">
        <v>64</v>
      </c>
      <c r="E147" s="54">
        <v>18</v>
      </c>
      <c r="F147" s="54">
        <v>2</v>
      </c>
      <c r="G147" s="55">
        <f t="shared" si="21"/>
        <v>36</v>
      </c>
      <c r="H147" s="29">
        <v>0</v>
      </c>
      <c r="I147" s="57" t="s">
        <v>139</v>
      </c>
      <c r="J147" s="97" t="s">
        <v>229</v>
      </c>
    </row>
    <row r="148" spans="1:10" ht="15" customHeight="1" x14ac:dyDescent="0.25">
      <c r="A148" s="54" t="s">
        <v>302</v>
      </c>
      <c r="B148" s="54" t="s">
        <v>158</v>
      </c>
      <c r="C148" s="54" t="s">
        <v>3</v>
      </c>
      <c r="D148" s="59" t="s">
        <v>92</v>
      </c>
      <c r="E148" s="54">
        <v>2</v>
      </c>
      <c r="F148" s="54">
        <v>2</v>
      </c>
      <c r="G148" s="55">
        <f t="shared" si="21"/>
        <v>4</v>
      </c>
      <c r="H148" s="29">
        <v>0</v>
      </c>
      <c r="I148" s="38" t="s">
        <v>99</v>
      </c>
      <c r="J148" s="97" t="s">
        <v>229</v>
      </c>
    </row>
    <row r="149" spans="1:10" ht="15" customHeight="1" x14ac:dyDescent="0.25">
      <c r="A149" s="54" t="s">
        <v>302</v>
      </c>
      <c r="B149" s="54" t="s">
        <v>158</v>
      </c>
      <c r="C149" s="54" t="s">
        <v>3</v>
      </c>
      <c r="D149" s="54" t="s">
        <v>29</v>
      </c>
      <c r="E149" s="54">
        <v>2</v>
      </c>
      <c r="F149" s="54">
        <v>2</v>
      </c>
      <c r="G149" s="55">
        <f t="shared" si="21"/>
        <v>4</v>
      </c>
      <c r="H149" s="29">
        <v>0</v>
      </c>
      <c r="I149" s="37" t="s">
        <v>194</v>
      </c>
      <c r="J149" s="97" t="s">
        <v>229</v>
      </c>
    </row>
    <row r="150" spans="1:10" ht="15" customHeight="1" x14ac:dyDescent="0.25">
      <c r="A150" s="54" t="s">
        <v>302</v>
      </c>
      <c r="B150" s="54" t="s">
        <v>158</v>
      </c>
      <c r="C150" s="54" t="s">
        <v>6</v>
      </c>
      <c r="D150" s="54" t="s">
        <v>11</v>
      </c>
      <c r="E150" s="54">
        <v>5</v>
      </c>
      <c r="F150" s="54">
        <v>1</v>
      </c>
      <c r="G150" s="55">
        <f t="shared" si="21"/>
        <v>5</v>
      </c>
      <c r="H150" s="29">
        <v>0</v>
      </c>
      <c r="I150" s="38" t="s">
        <v>140</v>
      </c>
      <c r="J150" s="97" t="s">
        <v>221</v>
      </c>
    </row>
    <row r="151" spans="1:10" ht="15" customHeight="1" x14ac:dyDescent="0.25">
      <c r="A151" s="54" t="s">
        <v>302</v>
      </c>
      <c r="B151" s="54" t="s">
        <v>158</v>
      </c>
      <c r="C151" s="54" t="s">
        <v>6</v>
      </c>
      <c r="D151" s="54" t="s">
        <v>7</v>
      </c>
      <c r="E151" s="54">
        <v>5</v>
      </c>
      <c r="F151" s="54">
        <v>1</v>
      </c>
      <c r="G151" s="55">
        <f t="shared" si="21"/>
        <v>5</v>
      </c>
      <c r="H151" s="29">
        <v>0</v>
      </c>
      <c r="I151" s="38" t="s">
        <v>119</v>
      </c>
      <c r="J151" s="97" t="s">
        <v>221</v>
      </c>
    </row>
    <row r="152" spans="1:10" ht="15" customHeight="1" x14ac:dyDescent="0.25">
      <c r="A152" s="54" t="s">
        <v>302</v>
      </c>
      <c r="B152" s="54" t="s">
        <v>158</v>
      </c>
      <c r="C152" s="54" t="s">
        <v>6</v>
      </c>
      <c r="D152" s="54" t="s">
        <v>202</v>
      </c>
      <c r="E152" s="54">
        <v>15</v>
      </c>
      <c r="F152" s="54">
        <v>1</v>
      </c>
      <c r="G152" s="55">
        <f t="shared" si="21"/>
        <v>15</v>
      </c>
      <c r="H152" s="29">
        <v>0</v>
      </c>
      <c r="I152" s="58" t="s">
        <v>142</v>
      </c>
      <c r="J152" s="97" t="s">
        <v>221</v>
      </c>
    </row>
    <row r="153" spans="1:10" ht="15" customHeight="1" x14ac:dyDescent="0.25">
      <c r="A153" s="54" t="s">
        <v>302</v>
      </c>
      <c r="B153" s="59" t="s">
        <v>158</v>
      </c>
      <c r="C153" s="54" t="s">
        <v>2</v>
      </c>
      <c r="D153" s="59" t="s">
        <v>201</v>
      </c>
      <c r="E153" s="54">
        <v>15</v>
      </c>
      <c r="F153" s="54">
        <v>1</v>
      </c>
      <c r="G153" s="55">
        <f t="shared" si="21"/>
        <v>15</v>
      </c>
      <c r="H153" s="29">
        <v>0</v>
      </c>
      <c r="I153" s="56" t="s">
        <v>137</v>
      </c>
      <c r="J153" s="97" t="s">
        <v>229</v>
      </c>
    </row>
    <row r="154" spans="1:10" ht="15" customHeight="1" x14ac:dyDescent="0.25">
      <c r="A154" s="54" t="s">
        <v>302</v>
      </c>
      <c r="B154" s="59" t="s">
        <v>158</v>
      </c>
      <c r="C154" s="54" t="s">
        <v>2</v>
      </c>
      <c r="D154" s="59" t="s">
        <v>75</v>
      </c>
      <c r="E154" s="54">
        <v>20</v>
      </c>
      <c r="F154" s="54">
        <v>1</v>
      </c>
      <c r="G154" s="55">
        <f t="shared" si="21"/>
        <v>20</v>
      </c>
      <c r="H154" s="29">
        <v>0</v>
      </c>
      <c r="I154" s="56" t="s">
        <v>181</v>
      </c>
      <c r="J154" s="97" t="s">
        <v>229</v>
      </c>
    </row>
    <row r="155" spans="1:10" ht="15" customHeight="1" x14ac:dyDescent="0.25">
      <c r="A155" s="54" t="s">
        <v>302</v>
      </c>
      <c r="B155" s="59" t="s">
        <v>158</v>
      </c>
      <c r="C155" s="54" t="s">
        <v>5</v>
      </c>
      <c r="D155" s="59" t="s">
        <v>269</v>
      </c>
      <c r="E155" s="54">
        <v>4</v>
      </c>
      <c r="F155" s="54">
        <v>1</v>
      </c>
      <c r="G155" s="55">
        <f t="shared" si="21"/>
        <v>4</v>
      </c>
      <c r="H155" s="29">
        <v>0</v>
      </c>
      <c r="I155" s="56" t="s">
        <v>96</v>
      </c>
      <c r="J155" s="97" t="s">
        <v>221</v>
      </c>
    </row>
    <row r="156" spans="1:10" s="3" customFormat="1" ht="15" customHeight="1" x14ac:dyDescent="0.25">
      <c r="A156" s="79"/>
      <c r="B156" s="79"/>
      <c r="C156" s="89" t="s">
        <v>14</v>
      </c>
      <c r="D156" s="74"/>
      <c r="E156" s="75"/>
      <c r="F156" s="76"/>
      <c r="G156" s="80">
        <f>SUM(G157:G161)</f>
        <v>116</v>
      </c>
      <c r="H156" s="80">
        <f>SUM(H157:H161)</f>
        <v>0</v>
      </c>
      <c r="I156" s="78"/>
      <c r="J156" s="105"/>
    </row>
    <row r="157" spans="1:10" ht="15" customHeight="1" x14ac:dyDescent="0.25">
      <c r="A157" s="54" t="s">
        <v>302</v>
      </c>
      <c r="B157" s="59" t="s">
        <v>14</v>
      </c>
      <c r="C157" s="59" t="s">
        <v>2</v>
      </c>
      <c r="D157" s="59" t="s">
        <v>94</v>
      </c>
      <c r="E157" s="54">
        <v>25</v>
      </c>
      <c r="F157" s="54">
        <v>1</v>
      </c>
      <c r="G157" s="55">
        <f>E157*F157</f>
        <v>25</v>
      </c>
      <c r="H157" s="29">
        <v>0</v>
      </c>
      <c r="I157" s="56" t="s">
        <v>111</v>
      </c>
      <c r="J157" s="97" t="s">
        <v>229</v>
      </c>
    </row>
    <row r="158" spans="1:10" ht="15" customHeight="1" x14ac:dyDescent="0.25">
      <c r="A158" s="54" t="s">
        <v>302</v>
      </c>
      <c r="B158" s="59" t="s">
        <v>14</v>
      </c>
      <c r="C158" s="59" t="s">
        <v>2</v>
      </c>
      <c r="D158" s="59" t="s">
        <v>296</v>
      </c>
      <c r="E158" s="54">
        <v>6</v>
      </c>
      <c r="F158" s="54">
        <v>1</v>
      </c>
      <c r="G158" s="55">
        <f>E158*F158</f>
        <v>6</v>
      </c>
      <c r="H158" s="29">
        <v>0</v>
      </c>
      <c r="I158" s="56" t="s">
        <v>232</v>
      </c>
      <c r="J158" s="97" t="s">
        <v>229</v>
      </c>
    </row>
    <row r="159" spans="1:10" ht="15" customHeight="1" x14ac:dyDescent="0.25">
      <c r="A159" s="54" t="s">
        <v>302</v>
      </c>
      <c r="B159" s="59" t="s">
        <v>178</v>
      </c>
      <c r="C159" s="59" t="s">
        <v>2</v>
      </c>
      <c r="D159" s="59" t="s">
        <v>72</v>
      </c>
      <c r="E159" s="54">
        <v>30</v>
      </c>
      <c r="F159" s="54">
        <v>1</v>
      </c>
      <c r="G159" s="55">
        <f>E159*F159</f>
        <v>30</v>
      </c>
      <c r="H159" s="29">
        <v>0</v>
      </c>
      <c r="I159" s="56" t="s">
        <v>133</v>
      </c>
      <c r="J159" s="97" t="s">
        <v>229</v>
      </c>
    </row>
    <row r="160" spans="1:10" ht="15" customHeight="1" x14ac:dyDescent="0.25">
      <c r="A160" s="54" t="s">
        <v>302</v>
      </c>
      <c r="B160" s="59" t="s">
        <v>178</v>
      </c>
      <c r="C160" s="59" t="s">
        <v>2</v>
      </c>
      <c r="D160" s="59" t="s">
        <v>83</v>
      </c>
      <c r="E160" s="54">
        <v>40</v>
      </c>
      <c r="F160" s="54">
        <v>1</v>
      </c>
      <c r="G160" s="55">
        <f>E160*F160</f>
        <v>40</v>
      </c>
      <c r="H160" s="29">
        <v>0</v>
      </c>
      <c r="I160" s="56" t="s">
        <v>186</v>
      </c>
      <c r="J160" s="97" t="s">
        <v>229</v>
      </c>
    </row>
    <row r="161" spans="1:10" ht="15" customHeight="1" x14ac:dyDescent="0.25">
      <c r="A161" s="54" t="s">
        <v>302</v>
      </c>
      <c r="B161" s="59" t="s">
        <v>178</v>
      </c>
      <c r="C161" s="59" t="s">
        <v>2</v>
      </c>
      <c r="D161" s="59" t="s">
        <v>28</v>
      </c>
      <c r="E161" s="54">
        <v>15</v>
      </c>
      <c r="F161" s="54">
        <v>1</v>
      </c>
      <c r="G161" s="55">
        <f>E161*F161</f>
        <v>15</v>
      </c>
      <c r="H161" s="29">
        <v>0</v>
      </c>
      <c r="I161" s="56" t="s">
        <v>185</v>
      </c>
      <c r="J161" s="97" t="s">
        <v>229</v>
      </c>
    </row>
    <row r="162" spans="1:10" s="33" customFormat="1" ht="15" customHeight="1" x14ac:dyDescent="0.3">
      <c r="A162" s="65"/>
      <c r="B162" s="65"/>
      <c r="C162" s="65" t="s">
        <v>303</v>
      </c>
      <c r="D162" s="65"/>
      <c r="E162" s="61"/>
      <c r="F162" s="62"/>
      <c r="G162" s="63">
        <f>G172+G169+G163</f>
        <v>611</v>
      </c>
      <c r="H162" s="63">
        <f>H172+H169+H163</f>
        <v>288</v>
      </c>
      <c r="I162" s="81"/>
      <c r="J162" s="104"/>
    </row>
    <row r="163" spans="1:10" s="3" customFormat="1" ht="15" customHeight="1" x14ac:dyDescent="0.25">
      <c r="A163" s="74"/>
      <c r="B163" s="74"/>
      <c r="C163" s="74" t="s">
        <v>158</v>
      </c>
      <c r="D163" s="74"/>
      <c r="E163" s="75"/>
      <c r="F163" s="76"/>
      <c r="G163" s="80">
        <f>SUM(G164:G168)</f>
        <v>143</v>
      </c>
      <c r="H163" s="80">
        <f>SUM(H164:H168)</f>
        <v>0</v>
      </c>
      <c r="I163" s="78"/>
      <c r="J163" s="105"/>
    </row>
    <row r="164" spans="1:10" ht="15" customHeight="1" x14ac:dyDescent="0.25">
      <c r="A164" s="54" t="s">
        <v>303</v>
      </c>
      <c r="B164" s="54" t="s">
        <v>158</v>
      </c>
      <c r="C164" s="54" t="s">
        <v>5</v>
      </c>
      <c r="D164" s="59" t="s">
        <v>269</v>
      </c>
      <c r="E164" s="70">
        <v>4</v>
      </c>
      <c r="F164" s="54">
        <v>2</v>
      </c>
      <c r="G164" s="55">
        <f>E164*F164</f>
        <v>8</v>
      </c>
      <c r="H164" s="29">
        <v>0</v>
      </c>
      <c r="I164" s="56" t="s">
        <v>96</v>
      </c>
      <c r="J164" s="97" t="s">
        <v>221</v>
      </c>
    </row>
    <row r="165" spans="1:10" ht="15" customHeight="1" x14ac:dyDescent="0.25">
      <c r="A165" s="54" t="s">
        <v>303</v>
      </c>
      <c r="B165" s="54" t="s">
        <v>158</v>
      </c>
      <c r="C165" s="54" t="s">
        <v>5</v>
      </c>
      <c r="D165" s="54" t="s">
        <v>250</v>
      </c>
      <c r="E165" s="70">
        <v>110</v>
      </c>
      <c r="F165" s="54">
        <v>1</v>
      </c>
      <c r="G165" s="55">
        <f>E165*F165</f>
        <v>110</v>
      </c>
      <c r="H165" s="29">
        <v>0</v>
      </c>
      <c r="I165" s="56" t="s">
        <v>127</v>
      </c>
      <c r="J165" s="97" t="s">
        <v>221</v>
      </c>
    </row>
    <row r="166" spans="1:10" ht="15" customHeight="1" x14ac:dyDescent="0.25">
      <c r="A166" s="54" t="s">
        <v>303</v>
      </c>
      <c r="B166" s="54" t="s">
        <v>158</v>
      </c>
      <c r="C166" s="54" t="s">
        <v>6</v>
      </c>
      <c r="D166" s="54" t="s">
        <v>11</v>
      </c>
      <c r="E166" s="54">
        <v>5</v>
      </c>
      <c r="F166" s="54">
        <v>1</v>
      </c>
      <c r="G166" s="55">
        <f>E166*F166</f>
        <v>5</v>
      </c>
      <c r="H166" s="29">
        <v>0</v>
      </c>
      <c r="I166" s="38" t="s">
        <v>140</v>
      </c>
      <c r="J166" s="97" t="s">
        <v>221</v>
      </c>
    </row>
    <row r="167" spans="1:10" ht="15" customHeight="1" x14ac:dyDescent="0.25">
      <c r="A167" s="54" t="s">
        <v>303</v>
      </c>
      <c r="B167" s="54" t="s">
        <v>158</v>
      </c>
      <c r="C167" s="54" t="s">
        <v>6</v>
      </c>
      <c r="D167" s="54" t="s">
        <v>7</v>
      </c>
      <c r="E167" s="54">
        <v>5</v>
      </c>
      <c r="F167" s="54">
        <v>1</v>
      </c>
      <c r="G167" s="55">
        <f>E167*F167</f>
        <v>5</v>
      </c>
      <c r="H167" s="29">
        <v>0</v>
      </c>
      <c r="I167" s="38" t="s">
        <v>119</v>
      </c>
      <c r="J167" s="97" t="s">
        <v>221</v>
      </c>
    </row>
    <row r="168" spans="1:10" ht="15" customHeight="1" x14ac:dyDescent="0.25">
      <c r="A168" s="54" t="s">
        <v>303</v>
      </c>
      <c r="B168" s="54" t="s">
        <v>158</v>
      </c>
      <c r="C168" s="54" t="s">
        <v>6</v>
      </c>
      <c r="D168" s="54" t="s">
        <v>202</v>
      </c>
      <c r="E168" s="54">
        <v>15</v>
      </c>
      <c r="F168" s="54">
        <v>1</v>
      </c>
      <c r="G168" s="55">
        <f t="shared" ref="G168" si="22">E168*F168</f>
        <v>15</v>
      </c>
      <c r="H168" s="29">
        <v>0</v>
      </c>
      <c r="I168" s="58" t="s">
        <v>142</v>
      </c>
      <c r="J168" s="97" t="s">
        <v>221</v>
      </c>
    </row>
    <row r="169" spans="1:10" s="3" customFormat="1" ht="15" customHeight="1" x14ac:dyDescent="0.25">
      <c r="A169" s="74"/>
      <c r="B169" s="74"/>
      <c r="C169" s="74" t="s">
        <v>12</v>
      </c>
      <c r="D169" s="74"/>
      <c r="E169" s="75"/>
      <c r="F169" s="76"/>
      <c r="G169" s="80">
        <f>SUM(G170:G171)</f>
        <v>48</v>
      </c>
      <c r="H169" s="80">
        <f>SUM(H170:H171)</f>
        <v>0</v>
      </c>
      <c r="I169" s="78"/>
      <c r="J169" s="105"/>
    </row>
    <row r="170" spans="1:10" ht="15" customHeight="1" x14ac:dyDescent="0.25">
      <c r="A170" s="54" t="s">
        <v>303</v>
      </c>
      <c r="B170" s="59" t="s">
        <v>12</v>
      </c>
      <c r="C170" s="29" t="s">
        <v>171</v>
      </c>
      <c r="D170" s="54" t="s">
        <v>239</v>
      </c>
      <c r="E170" s="59">
        <v>18</v>
      </c>
      <c r="F170" s="54">
        <v>1</v>
      </c>
      <c r="G170" s="55">
        <f>E170*F170</f>
        <v>18</v>
      </c>
      <c r="H170" s="29">
        <v>0</v>
      </c>
      <c r="I170" s="56" t="s">
        <v>146</v>
      </c>
      <c r="J170" s="97" t="s">
        <v>229</v>
      </c>
    </row>
    <row r="171" spans="1:10" ht="15" customHeight="1" x14ac:dyDescent="0.25">
      <c r="A171" s="54" t="s">
        <v>303</v>
      </c>
      <c r="B171" s="59" t="s">
        <v>12</v>
      </c>
      <c r="C171" s="72" t="s">
        <v>265</v>
      </c>
      <c r="D171" s="54" t="s">
        <v>280</v>
      </c>
      <c r="E171" s="54">
        <v>15</v>
      </c>
      <c r="F171" s="54">
        <v>2</v>
      </c>
      <c r="G171" s="55">
        <f>E171*F171</f>
        <v>30</v>
      </c>
      <c r="H171" s="29">
        <v>0</v>
      </c>
      <c r="I171" s="56" t="s">
        <v>279</v>
      </c>
      <c r="J171" s="97" t="s">
        <v>229</v>
      </c>
    </row>
    <row r="172" spans="1:10" s="3" customFormat="1" ht="15" customHeight="1" x14ac:dyDescent="0.25">
      <c r="A172" s="74"/>
      <c r="B172" s="74"/>
      <c r="C172" s="74" t="s">
        <v>163</v>
      </c>
      <c r="D172" s="74"/>
      <c r="E172" s="75"/>
      <c r="F172" s="76"/>
      <c r="G172" s="77">
        <f>SUM(G173:G177)</f>
        <v>420</v>
      </c>
      <c r="H172" s="77">
        <f>SUM(H173:H177)</f>
        <v>288</v>
      </c>
      <c r="I172" s="78"/>
      <c r="J172" s="105"/>
    </row>
    <row r="173" spans="1:10" ht="15" customHeight="1" x14ac:dyDescent="0.25">
      <c r="A173" s="54" t="s">
        <v>303</v>
      </c>
      <c r="B173" s="54" t="s">
        <v>163</v>
      </c>
      <c r="C173" s="72" t="s">
        <v>265</v>
      </c>
      <c r="D173" s="59" t="s">
        <v>253</v>
      </c>
      <c r="E173" s="70">
        <v>22</v>
      </c>
      <c r="F173" s="54">
        <v>6</v>
      </c>
      <c r="G173" s="55">
        <f>E173*F173</f>
        <v>132</v>
      </c>
      <c r="H173" s="29">
        <v>0</v>
      </c>
      <c r="I173" s="56" t="s">
        <v>284</v>
      </c>
      <c r="J173" s="97" t="s">
        <v>229</v>
      </c>
    </row>
    <row r="174" spans="1:10" ht="15" customHeight="1" x14ac:dyDescent="0.25">
      <c r="A174" s="54" t="s">
        <v>303</v>
      </c>
      <c r="B174" s="54" t="s">
        <v>163</v>
      </c>
      <c r="C174" s="72" t="s">
        <v>265</v>
      </c>
      <c r="D174" s="54" t="s">
        <v>274</v>
      </c>
      <c r="E174" s="54">
        <v>24</v>
      </c>
      <c r="F174" s="54">
        <v>6</v>
      </c>
      <c r="G174" s="55">
        <f>E174*F174</f>
        <v>144</v>
      </c>
      <c r="H174" s="29">
        <v>0</v>
      </c>
      <c r="I174" s="56" t="s">
        <v>276</v>
      </c>
      <c r="J174" s="103" t="s">
        <v>220</v>
      </c>
    </row>
    <row r="175" spans="1:10" ht="15" customHeight="1" x14ac:dyDescent="0.25">
      <c r="A175" s="54" t="s">
        <v>303</v>
      </c>
      <c r="B175" s="54" t="s">
        <v>163</v>
      </c>
      <c r="C175" s="72" t="s">
        <v>265</v>
      </c>
      <c r="D175" s="54" t="s">
        <v>275</v>
      </c>
      <c r="E175" s="54">
        <v>12</v>
      </c>
      <c r="F175" s="54">
        <v>12</v>
      </c>
      <c r="G175" s="55">
        <f>E175*F175</f>
        <v>144</v>
      </c>
      <c r="H175" s="29">
        <v>0</v>
      </c>
      <c r="I175" s="56" t="s">
        <v>277</v>
      </c>
      <c r="J175" s="103" t="s">
        <v>220</v>
      </c>
    </row>
    <row r="176" spans="1:10" ht="15" customHeight="1" x14ac:dyDescent="0.25">
      <c r="A176" s="54" t="s">
        <v>303</v>
      </c>
      <c r="B176" s="54" t="s">
        <v>163</v>
      </c>
      <c r="C176" s="72" t="s">
        <v>265</v>
      </c>
      <c r="D176" s="54" t="s">
        <v>291</v>
      </c>
      <c r="E176" s="54">
        <v>24</v>
      </c>
      <c r="F176" s="54">
        <v>6</v>
      </c>
      <c r="G176" s="30">
        <v>0</v>
      </c>
      <c r="H176" s="54">
        <f>E176*F176</f>
        <v>144</v>
      </c>
      <c r="I176" s="57" t="s">
        <v>289</v>
      </c>
      <c r="J176" s="103" t="s">
        <v>220</v>
      </c>
    </row>
    <row r="177" spans="1:10" ht="15" customHeight="1" x14ac:dyDescent="0.25">
      <c r="A177" s="54" t="s">
        <v>303</v>
      </c>
      <c r="B177" s="54" t="s">
        <v>163</v>
      </c>
      <c r="C177" s="72" t="s">
        <v>265</v>
      </c>
      <c r="D177" s="54" t="s">
        <v>292</v>
      </c>
      <c r="E177" s="54">
        <v>12</v>
      </c>
      <c r="F177" s="54">
        <v>12</v>
      </c>
      <c r="G177" s="30">
        <v>0</v>
      </c>
      <c r="H177" s="54">
        <f>E177*F177</f>
        <v>144</v>
      </c>
      <c r="I177" s="57" t="s">
        <v>290</v>
      </c>
      <c r="J177" s="103" t="s">
        <v>220</v>
      </c>
    </row>
    <row r="178" spans="1:10" ht="15" customHeight="1" x14ac:dyDescent="0.25">
      <c r="A178" s="65"/>
      <c r="B178" s="65"/>
      <c r="C178" s="65" t="s">
        <v>304</v>
      </c>
      <c r="D178" s="65"/>
      <c r="E178" s="61"/>
      <c r="F178" s="62"/>
      <c r="G178" s="63">
        <f>G188+G185+G179</f>
        <v>611</v>
      </c>
      <c r="H178" s="63">
        <f>H188+H185+H179</f>
        <v>288</v>
      </c>
      <c r="I178" s="81"/>
      <c r="J178" s="104"/>
    </row>
    <row r="179" spans="1:10" ht="15" customHeight="1" x14ac:dyDescent="0.25">
      <c r="A179" s="74"/>
      <c r="B179" s="74"/>
      <c r="C179" s="74" t="s">
        <v>158</v>
      </c>
      <c r="D179" s="74"/>
      <c r="E179" s="75"/>
      <c r="F179" s="76"/>
      <c r="G179" s="80">
        <f>SUM(G180:G184)</f>
        <v>143</v>
      </c>
      <c r="H179" s="80">
        <f>SUM(H180:H184)</f>
        <v>0</v>
      </c>
      <c r="I179" s="78"/>
      <c r="J179" s="105"/>
    </row>
    <row r="180" spans="1:10" ht="15" customHeight="1" x14ac:dyDescent="0.25">
      <c r="A180" s="54" t="s">
        <v>304</v>
      </c>
      <c r="B180" s="54" t="s">
        <v>158</v>
      </c>
      <c r="C180" s="54" t="s">
        <v>5</v>
      </c>
      <c r="D180" s="59" t="s">
        <v>269</v>
      </c>
      <c r="E180" s="70">
        <v>4</v>
      </c>
      <c r="F180" s="54">
        <v>2</v>
      </c>
      <c r="G180" s="55">
        <f>E180*F180</f>
        <v>8</v>
      </c>
      <c r="H180" s="29">
        <v>0</v>
      </c>
      <c r="I180" s="56" t="s">
        <v>96</v>
      </c>
      <c r="J180" s="97" t="s">
        <v>221</v>
      </c>
    </row>
    <row r="181" spans="1:10" ht="15" customHeight="1" x14ac:dyDescent="0.25">
      <c r="A181" s="54" t="s">
        <v>304</v>
      </c>
      <c r="B181" s="54" t="s">
        <v>158</v>
      </c>
      <c r="C181" s="54" t="s">
        <v>5</v>
      </c>
      <c r="D181" s="54" t="s">
        <v>250</v>
      </c>
      <c r="E181" s="70">
        <v>110</v>
      </c>
      <c r="F181" s="54">
        <v>1</v>
      </c>
      <c r="G181" s="55">
        <f>E181*F181</f>
        <v>110</v>
      </c>
      <c r="H181" s="29">
        <v>0</v>
      </c>
      <c r="I181" s="56" t="s">
        <v>127</v>
      </c>
      <c r="J181" s="97" t="s">
        <v>221</v>
      </c>
    </row>
    <row r="182" spans="1:10" ht="15" customHeight="1" x14ac:dyDescent="0.25">
      <c r="A182" s="54" t="s">
        <v>304</v>
      </c>
      <c r="B182" s="54" t="s">
        <v>158</v>
      </c>
      <c r="C182" s="54" t="s">
        <v>6</v>
      </c>
      <c r="D182" s="54" t="s">
        <v>11</v>
      </c>
      <c r="E182" s="54">
        <v>5</v>
      </c>
      <c r="F182" s="54">
        <v>1</v>
      </c>
      <c r="G182" s="55">
        <f>E182*F182</f>
        <v>5</v>
      </c>
      <c r="H182" s="29">
        <v>0</v>
      </c>
      <c r="I182" s="38" t="s">
        <v>140</v>
      </c>
      <c r="J182" s="97" t="s">
        <v>221</v>
      </c>
    </row>
    <row r="183" spans="1:10" ht="15" customHeight="1" x14ac:dyDescent="0.25">
      <c r="A183" s="54" t="s">
        <v>304</v>
      </c>
      <c r="B183" s="54" t="s">
        <v>158</v>
      </c>
      <c r="C183" s="54" t="s">
        <v>6</v>
      </c>
      <c r="D183" s="54" t="s">
        <v>7</v>
      </c>
      <c r="E183" s="54">
        <v>5</v>
      </c>
      <c r="F183" s="54">
        <v>1</v>
      </c>
      <c r="G183" s="55">
        <f>E183*F183</f>
        <v>5</v>
      </c>
      <c r="H183" s="29">
        <v>0</v>
      </c>
      <c r="I183" s="38" t="s">
        <v>119</v>
      </c>
      <c r="J183" s="97" t="s">
        <v>221</v>
      </c>
    </row>
    <row r="184" spans="1:10" ht="15" customHeight="1" x14ac:dyDescent="0.25">
      <c r="A184" s="54" t="s">
        <v>304</v>
      </c>
      <c r="B184" s="54" t="s">
        <v>158</v>
      </c>
      <c r="C184" s="54" t="s">
        <v>6</v>
      </c>
      <c r="D184" s="54" t="s">
        <v>202</v>
      </c>
      <c r="E184" s="54">
        <v>15</v>
      </c>
      <c r="F184" s="54">
        <v>1</v>
      </c>
      <c r="G184" s="55">
        <f t="shared" ref="G184" si="23">E184*F184</f>
        <v>15</v>
      </c>
      <c r="H184" s="29">
        <v>0</v>
      </c>
      <c r="I184" s="58" t="s">
        <v>142</v>
      </c>
      <c r="J184" s="97" t="s">
        <v>221</v>
      </c>
    </row>
    <row r="185" spans="1:10" ht="15" customHeight="1" x14ac:dyDescent="0.25">
      <c r="A185" s="74"/>
      <c r="B185" s="74"/>
      <c r="C185" s="74" t="s">
        <v>12</v>
      </c>
      <c r="D185" s="74"/>
      <c r="E185" s="75"/>
      <c r="F185" s="76"/>
      <c r="G185" s="80">
        <f>SUM(G186:G187)</f>
        <v>48</v>
      </c>
      <c r="H185" s="80">
        <f>SUM(H186:H187)</f>
        <v>0</v>
      </c>
      <c r="I185" s="78"/>
      <c r="J185" s="105"/>
    </row>
    <row r="186" spans="1:10" ht="15" customHeight="1" x14ac:dyDescent="0.25">
      <c r="A186" s="54" t="s">
        <v>304</v>
      </c>
      <c r="B186" s="59" t="s">
        <v>12</v>
      </c>
      <c r="C186" s="29" t="s">
        <v>171</v>
      </c>
      <c r="D186" s="54" t="s">
        <v>239</v>
      </c>
      <c r="E186" s="59">
        <v>18</v>
      </c>
      <c r="F186" s="54">
        <v>1</v>
      </c>
      <c r="G186" s="55">
        <f>E186*F186</f>
        <v>18</v>
      </c>
      <c r="H186" s="29">
        <v>0</v>
      </c>
      <c r="I186" s="56" t="s">
        <v>146</v>
      </c>
      <c r="J186" s="97" t="s">
        <v>229</v>
      </c>
    </row>
    <row r="187" spans="1:10" s="33" customFormat="1" ht="15" customHeight="1" x14ac:dyDescent="0.3">
      <c r="A187" s="54" t="s">
        <v>304</v>
      </c>
      <c r="B187" s="59" t="s">
        <v>12</v>
      </c>
      <c r="C187" s="72" t="s">
        <v>265</v>
      </c>
      <c r="D187" s="54" t="s">
        <v>280</v>
      </c>
      <c r="E187" s="54">
        <v>15</v>
      </c>
      <c r="F187" s="54">
        <v>2</v>
      </c>
      <c r="G187" s="55">
        <f>E187*F187</f>
        <v>30</v>
      </c>
      <c r="H187" s="29">
        <v>0</v>
      </c>
      <c r="I187" s="56" t="s">
        <v>279</v>
      </c>
      <c r="J187" s="97" t="s">
        <v>229</v>
      </c>
    </row>
    <row r="188" spans="1:10" s="3" customFormat="1" ht="15" customHeight="1" x14ac:dyDescent="0.25">
      <c r="A188" s="74"/>
      <c r="B188" s="74"/>
      <c r="C188" s="74" t="s">
        <v>163</v>
      </c>
      <c r="D188" s="74"/>
      <c r="E188" s="75"/>
      <c r="F188" s="76"/>
      <c r="G188" s="77">
        <f>SUM(G189:G193)</f>
        <v>420</v>
      </c>
      <c r="H188" s="77">
        <f>SUM(H189:H193)</f>
        <v>288</v>
      </c>
      <c r="I188" s="78"/>
      <c r="J188" s="105"/>
    </row>
    <row r="189" spans="1:10" ht="15" customHeight="1" x14ac:dyDescent="0.25">
      <c r="A189" s="54" t="s">
        <v>304</v>
      </c>
      <c r="B189" s="54" t="s">
        <v>163</v>
      </c>
      <c r="C189" s="72" t="s">
        <v>265</v>
      </c>
      <c r="D189" s="59" t="s">
        <v>253</v>
      </c>
      <c r="E189" s="70">
        <v>22</v>
      </c>
      <c r="F189" s="54">
        <v>6</v>
      </c>
      <c r="G189" s="55">
        <f>E189*F189</f>
        <v>132</v>
      </c>
      <c r="H189" s="29">
        <v>0</v>
      </c>
      <c r="I189" s="56" t="s">
        <v>284</v>
      </c>
      <c r="J189" s="97" t="s">
        <v>229</v>
      </c>
    </row>
    <row r="190" spans="1:10" ht="15" customHeight="1" x14ac:dyDescent="0.25">
      <c r="A190" s="54" t="s">
        <v>304</v>
      </c>
      <c r="B190" s="54" t="s">
        <v>163</v>
      </c>
      <c r="C190" s="72" t="s">
        <v>265</v>
      </c>
      <c r="D190" s="54" t="s">
        <v>274</v>
      </c>
      <c r="E190" s="54">
        <v>24</v>
      </c>
      <c r="F190" s="54">
        <v>6</v>
      </c>
      <c r="G190" s="55">
        <f>E190*F190</f>
        <v>144</v>
      </c>
      <c r="H190" s="29">
        <v>0</v>
      </c>
      <c r="I190" s="56" t="s">
        <v>276</v>
      </c>
      <c r="J190" s="103" t="s">
        <v>220</v>
      </c>
    </row>
    <row r="191" spans="1:10" ht="15" customHeight="1" x14ac:dyDescent="0.25">
      <c r="A191" s="54" t="s">
        <v>304</v>
      </c>
      <c r="B191" s="54" t="s">
        <v>163</v>
      </c>
      <c r="C191" s="72" t="s">
        <v>265</v>
      </c>
      <c r="D191" s="54" t="s">
        <v>275</v>
      </c>
      <c r="E191" s="54">
        <v>12</v>
      </c>
      <c r="F191" s="54">
        <v>12</v>
      </c>
      <c r="G191" s="55">
        <f>E191*F191</f>
        <v>144</v>
      </c>
      <c r="H191" s="29">
        <v>0</v>
      </c>
      <c r="I191" s="56" t="s">
        <v>277</v>
      </c>
      <c r="J191" s="103" t="s">
        <v>220</v>
      </c>
    </row>
    <row r="192" spans="1:10" ht="15" customHeight="1" x14ac:dyDescent="0.25">
      <c r="A192" s="54" t="s">
        <v>304</v>
      </c>
      <c r="B192" s="54" t="s">
        <v>163</v>
      </c>
      <c r="C192" s="72" t="s">
        <v>265</v>
      </c>
      <c r="D192" s="54" t="s">
        <v>291</v>
      </c>
      <c r="E192" s="54">
        <v>24</v>
      </c>
      <c r="F192" s="54">
        <v>6</v>
      </c>
      <c r="G192" s="30">
        <v>0</v>
      </c>
      <c r="H192" s="54">
        <f>E192*F192</f>
        <v>144</v>
      </c>
      <c r="I192" s="57" t="s">
        <v>289</v>
      </c>
      <c r="J192" s="103" t="s">
        <v>220</v>
      </c>
    </row>
    <row r="193" spans="1:10" ht="15" customHeight="1" x14ac:dyDescent="0.25">
      <c r="A193" s="54" t="s">
        <v>304</v>
      </c>
      <c r="B193" s="54" t="s">
        <v>163</v>
      </c>
      <c r="C193" s="72" t="s">
        <v>265</v>
      </c>
      <c r="D193" s="54" t="s">
        <v>292</v>
      </c>
      <c r="E193" s="54">
        <v>12</v>
      </c>
      <c r="F193" s="54">
        <v>12</v>
      </c>
      <c r="G193" s="30">
        <v>0</v>
      </c>
      <c r="H193" s="54">
        <f>E193*F193</f>
        <v>144</v>
      </c>
      <c r="I193" s="57" t="s">
        <v>290</v>
      </c>
      <c r="J193" s="103" t="s">
        <v>220</v>
      </c>
    </row>
    <row r="194" spans="1:10" s="33" customFormat="1" ht="15" customHeight="1" x14ac:dyDescent="0.3">
      <c r="A194" s="65"/>
      <c r="B194" s="65"/>
      <c r="C194" s="65" t="s">
        <v>305</v>
      </c>
      <c r="D194" s="65"/>
      <c r="E194" s="109"/>
      <c r="F194" s="110"/>
      <c r="G194" s="111">
        <f>G204+G201+G195</f>
        <v>608</v>
      </c>
      <c r="H194" s="111">
        <f>H204+H201+H195</f>
        <v>288</v>
      </c>
      <c r="I194" s="81"/>
      <c r="J194" s="104"/>
    </row>
    <row r="195" spans="1:10" s="3" customFormat="1" ht="15" customHeight="1" x14ac:dyDescent="0.25">
      <c r="A195" s="74"/>
      <c r="B195" s="74"/>
      <c r="C195" s="74" t="s">
        <v>158</v>
      </c>
      <c r="D195" s="74"/>
      <c r="E195" s="106"/>
      <c r="F195" s="107"/>
      <c r="G195" s="78">
        <f>SUM(G196:G200)</f>
        <v>143</v>
      </c>
      <c r="H195" s="78">
        <f>SUM(H196:H200)</f>
        <v>0</v>
      </c>
      <c r="I195" s="78"/>
      <c r="J195" s="105"/>
    </row>
    <row r="196" spans="1:10" ht="15" customHeight="1" x14ac:dyDescent="0.25">
      <c r="A196" s="31" t="s">
        <v>306</v>
      </c>
      <c r="B196" s="54" t="s">
        <v>158</v>
      </c>
      <c r="C196" s="54" t="s">
        <v>5</v>
      </c>
      <c r="D196" s="59" t="s">
        <v>269</v>
      </c>
      <c r="E196" s="70">
        <v>4</v>
      </c>
      <c r="F196" s="59">
        <v>2</v>
      </c>
      <c r="G196" s="60">
        <f>E196*F196</f>
        <v>8</v>
      </c>
      <c r="H196" s="93">
        <v>0</v>
      </c>
      <c r="I196" s="56" t="s">
        <v>96</v>
      </c>
      <c r="J196" s="97" t="s">
        <v>221</v>
      </c>
    </row>
    <row r="197" spans="1:10" ht="15" customHeight="1" x14ac:dyDescent="0.25">
      <c r="A197" s="31" t="s">
        <v>306</v>
      </c>
      <c r="B197" s="54" t="s">
        <v>158</v>
      </c>
      <c r="C197" s="54" t="s">
        <v>5</v>
      </c>
      <c r="D197" s="54" t="s">
        <v>250</v>
      </c>
      <c r="E197" s="70">
        <v>110</v>
      </c>
      <c r="F197" s="59">
        <v>1</v>
      </c>
      <c r="G197" s="60">
        <f>E197*F197</f>
        <v>110</v>
      </c>
      <c r="H197" s="93">
        <v>0</v>
      </c>
      <c r="I197" s="56" t="s">
        <v>127</v>
      </c>
      <c r="J197" s="97" t="s">
        <v>221</v>
      </c>
    </row>
    <row r="198" spans="1:10" ht="15" customHeight="1" x14ac:dyDescent="0.25">
      <c r="A198" s="31" t="s">
        <v>306</v>
      </c>
      <c r="B198" s="54" t="s">
        <v>158</v>
      </c>
      <c r="C198" s="54" t="s">
        <v>6</v>
      </c>
      <c r="D198" s="54" t="s">
        <v>11</v>
      </c>
      <c r="E198" s="59">
        <v>5</v>
      </c>
      <c r="F198" s="59">
        <v>1</v>
      </c>
      <c r="G198" s="60">
        <f>E198*F198</f>
        <v>5</v>
      </c>
      <c r="H198" s="93">
        <v>0</v>
      </c>
      <c r="I198" s="38" t="s">
        <v>140</v>
      </c>
      <c r="J198" s="97" t="s">
        <v>221</v>
      </c>
    </row>
    <row r="199" spans="1:10" ht="15" customHeight="1" x14ac:dyDescent="0.25">
      <c r="A199" s="31" t="s">
        <v>306</v>
      </c>
      <c r="B199" s="54" t="s">
        <v>158</v>
      </c>
      <c r="C199" s="54" t="s">
        <v>6</v>
      </c>
      <c r="D199" s="54" t="s">
        <v>7</v>
      </c>
      <c r="E199" s="59">
        <v>5</v>
      </c>
      <c r="F199" s="59">
        <v>1</v>
      </c>
      <c r="G199" s="60">
        <f>E199*F199</f>
        <v>5</v>
      </c>
      <c r="H199" s="93">
        <v>0</v>
      </c>
      <c r="I199" s="38" t="s">
        <v>119</v>
      </c>
      <c r="J199" s="97" t="s">
        <v>221</v>
      </c>
    </row>
    <row r="200" spans="1:10" ht="15" customHeight="1" x14ac:dyDescent="0.25">
      <c r="A200" s="31" t="s">
        <v>306</v>
      </c>
      <c r="B200" s="54" t="s">
        <v>158</v>
      </c>
      <c r="C200" s="54" t="s">
        <v>6</v>
      </c>
      <c r="D200" s="54" t="s">
        <v>202</v>
      </c>
      <c r="E200" s="59">
        <v>15</v>
      </c>
      <c r="F200" s="59">
        <v>1</v>
      </c>
      <c r="G200" s="60">
        <f t="shared" ref="G200" si="24">E200*F200</f>
        <v>15</v>
      </c>
      <c r="H200" s="93">
        <v>0</v>
      </c>
      <c r="I200" s="58" t="s">
        <v>142</v>
      </c>
      <c r="J200" s="97" t="s">
        <v>221</v>
      </c>
    </row>
    <row r="201" spans="1:10" s="3" customFormat="1" ht="15" customHeight="1" x14ac:dyDescent="0.25">
      <c r="A201" s="74"/>
      <c r="B201" s="74"/>
      <c r="C201" s="74" t="s">
        <v>12</v>
      </c>
      <c r="D201" s="74"/>
      <c r="E201" s="106"/>
      <c r="F201" s="107"/>
      <c r="G201" s="78">
        <f>SUM(G202:G203)</f>
        <v>45</v>
      </c>
      <c r="H201" s="78">
        <f>SUM(H202:H203)</f>
        <v>0</v>
      </c>
      <c r="I201" s="78"/>
      <c r="J201" s="105"/>
    </row>
    <row r="202" spans="1:10" ht="15" customHeight="1" x14ac:dyDescent="0.25">
      <c r="A202" s="31" t="s">
        <v>306</v>
      </c>
      <c r="B202" s="59" t="s">
        <v>12</v>
      </c>
      <c r="C202" s="29" t="s">
        <v>171</v>
      </c>
      <c r="D202" s="54" t="s">
        <v>238</v>
      </c>
      <c r="E202" s="59">
        <v>15</v>
      </c>
      <c r="F202" s="59">
        <v>1</v>
      </c>
      <c r="G202" s="60">
        <f>E202*F202</f>
        <v>15</v>
      </c>
      <c r="H202" s="93">
        <v>0</v>
      </c>
      <c r="I202" s="56" t="s">
        <v>147</v>
      </c>
      <c r="J202" s="97" t="s">
        <v>229</v>
      </c>
    </row>
    <row r="203" spans="1:10" ht="15" customHeight="1" x14ac:dyDescent="0.25">
      <c r="A203" s="31" t="s">
        <v>306</v>
      </c>
      <c r="B203" s="59" t="s">
        <v>12</v>
      </c>
      <c r="C203" s="72" t="s">
        <v>265</v>
      </c>
      <c r="D203" s="54" t="s">
        <v>280</v>
      </c>
      <c r="E203" s="59">
        <v>15</v>
      </c>
      <c r="F203" s="59">
        <v>2</v>
      </c>
      <c r="G203" s="60">
        <f>E203*F203</f>
        <v>30</v>
      </c>
      <c r="H203" s="93">
        <v>0</v>
      </c>
      <c r="I203" s="56" t="s">
        <v>279</v>
      </c>
      <c r="J203" s="97" t="s">
        <v>229</v>
      </c>
    </row>
    <row r="204" spans="1:10" s="3" customFormat="1" ht="15" customHeight="1" x14ac:dyDescent="0.25">
      <c r="A204" s="74"/>
      <c r="B204" s="74"/>
      <c r="C204" s="74" t="s">
        <v>162</v>
      </c>
      <c r="D204" s="74"/>
      <c r="E204" s="106"/>
      <c r="F204" s="107"/>
      <c r="G204" s="108">
        <f>SUM(G205:G207)</f>
        <v>420</v>
      </c>
      <c r="H204" s="108">
        <f>SUM(H205:H207)</f>
        <v>288</v>
      </c>
      <c r="I204" s="78"/>
      <c r="J204" s="105"/>
    </row>
    <row r="205" spans="1:10" ht="15" customHeight="1" x14ac:dyDescent="0.25">
      <c r="A205" s="31" t="s">
        <v>306</v>
      </c>
      <c r="B205" s="54" t="s">
        <v>162</v>
      </c>
      <c r="C205" s="72" t="s">
        <v>265</v>
      </c>
      <c r="D205" s="59" t="s">
        <v>254</v>
      </c>
      <c r="E205" s="70">
        <v>22</v>
      </c>
      <c r="F205" s="59">
        <v>6</v>
      </c>
      <c r="G205" s="60">
        <f>E205*F205</f>
        <v>132</v>
      </c>
      <c r="H205" s="93">
        <v>0</v>
      </c>
      <c r="I205" s="56" t="s">
        <v>282</v>
      </c>
      <c r="J205" s="97" t="s">
        <v>229</v>
      </c>
    </row>
    <row r="206" spans="1:10" ht="15" customHeight="1" x14ac:dyDescent="0.25">
      <c r="A206" s="31" t="s">
        <v>306</v>
      </c>
      <c r="B206" s="54" t="s">
        <v>162</v>
      </c>
      <c r="C206" s="72" t="s">
        <v>265</v>
      </c>
      <c r="D206" s="54" t="s">
        <v>256</v>
      </c>
      <c r="E206" s="59">
        <v>12</v>
      </c>
      <c r="F206" s="59">
        <v>24</v>
      </c>
      <c r="G206" s="60">
        <f>E206*F206</f>
        <v>288</v>
      </c>
      <c r="H206" s="93">
        <v>0</v>
      </c>
      <c r="I206" s="56" t="s">
        <v>272</v>
      </c>
      <c r="J206" s="103" t="s">
        <v>220</v>
      </c>
    </row>
    <row r="207" spans="1:10" ht="15" customHeight="1" x14ac:dyDescent="0.25">
      <c r="A207" s="31" t="s">
        <v>306</v>
      </c>
      <c r="B207" s="54" t="s">
        <v>162</v>
      </c>
      <c r="C207" s="72" t="s">
        <v>265</v>
      </c>
      <c r="D207" s="54" t="s">
        <v>288</v>
      </c>
      <c r="E207" s="59">
        <v>12</v>
      </c>
      <c r="F207" s="59">
        <v>24</v>
      </c>
      <c r="G207" s="94">
        <v>0</v>
      </c>
      <c r="H207" s="59">
        <f>E207*F207</f>
        <v>288</v>
      </c>
      <c r="I207" s="56" t="s">
        <v>286</v>
      </c>
      <c r="J207" s="103" t="s">
        <v>220</v>
      </c>
    </row>
    <row r="208" spans="1:10" s="3" customFormat="1" ht="15" customHeight="1" x14ac:dyDescent="0.25">
      <c r="A208" s="66" t="s">
        <v>36</v>
      </c>
      <c r="B208" s="66"/>
      <c r="C208" s="66"/>
      <c r="D208" s="66"/>
      <c r="E208" s="66"/>
      <c r="F208" s="67"/>
      <c r="G208" s="68">
        <f>+G61+G113+G194+G178+G162+G10+G142+G2+G102+G106+G109</f>
        <v>4542</v>
      </c>
      <c r="H208" s="68">
        <f>H61+H113+H194+H178+H162+H10+H142+H2+H102+H106+H109</f>
        <v>6463</v>
      </c>
      <c r="I208" s="69"/>
      <c r="J208" s="96"/>
    </row>
  </sheetData>
  <autoFilter ref="A1:J208" xr:uid="{229E5A4C-7CE7-4C7F-8919-82E36AE6C1A0}"/>
  <sortState ref="B10:J208">
    <sortCondition ref="B57:B208"/>
    <sortCondition ref="C57:C208"/>
    <sortCondition ref="D57:D208"/>
  </sortState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Effectif</vt:lpstr>
      <vt:lpstr>Surface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Auroy</dc:creator>
  <cp:lastModifiedBy>Nicolas Auroy</cp:lastModifiedBy>
  <cp:lastPrinted>2023-05-30T08:22:53Z</cp:lastPrinted>
  <dcterms:created xsi:type="dcterms:W3CDTF">2023-05-10T05:31:05Z</dcterms:created>
  <dcterms:modified xsi:type="dcterms:W3CDTF">2025-09-09T09:45:16Z</dcterms:modified>
</cp:coreProperties>
</file>